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brek\Documents\"/>
    </mc:Choice>
  </mc:AlternateContent>
  <xr:revisionPtr revIDLastSave="0" documentId="8_{1ACF4EBC-94D4-47A1-8D59-75B162254F84}" xr6:coauthVersionLast="41" xr6:coauthVersionMax="41" xr10:uidLastSave="{00000000-0000-0000-0000-000000000000}"/>
  <bookViews>
    <workbookView xWindow="4440" yWindow="3336" windowWidth="17280" windowHeight="9024" xr2:uid="{00000000-000D-0000-FFFF-FFFF00000000}"/>
  </bookViews>
  <sheets>
    <sheet name="Wisconsin" sheetId="25" r:id="rId1"/>
    <sheet name="scratch" sheetId="2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25" l="1"/>
  <c r="B6" i="25"/>
  <c r="B5" i="25"/>
  <c r="B4" i="25"/>
  <c r="B3" i="25"/>
  <c r="J14" i="25" l="1"/>
  <c r="P18" i="26"/>
  <c r="P16" i="26"/>
  <c r="I12" i="26" l="1"/>
  <c r="I13" i="26"/>
  <c r="I14" i="26"/>
  <c r="I15" i="26"/>
  <c r="I16" i="26"/>
  <c r="I17" i="26"/>
  <c r="I18" i="26"/>
  <c r="I19" i="26"/>
  <c r="I20" i="26"/>
  <c r="I21" i="26"/>
  <c r="I22" i="26"/>
  <c r="I23" i="26"/>
  <c r="I24" i="26"/>
  <c r="I25" i="26"/>
  <c r="I26" i="26"/>
  <c r="I27" i="26"/>
  <c r="I28" i="26"/>
  <c r="I29" i="26"/>
  <c r="I30" i="26"/>
  <c r="I3" i="26"/>
  <c r="I4" i="26"/>
  <c r="I5" i="26"/>
  <c r="I6" i="26"/>
  <c r="I7" i="26"/>
  <c r="I8" i="26"/>
  <c r="I9" i="26"/>
  <c r="I10" i="26"/>
  <c r="I11" i="26"/>
  <c r="I2" i="26"/>
  <c r="A3" i="26"/>
  <c r="C3" i="26" s="1"/>
  <c r="A4" i="26" s="1"/>
  <c r="C4" i="26" s="1"/>
  <c r="A5" i="26" s="1"/>
  <c r="C5" i="26" s="1"/>
  <c r="A6" i="26" s="1"/>
  <c r="C6" i="26" s="1"/>
  <c r="A7" i="26" s="1"/>
  <c r="C7" i="26" s="1"/>
  <c r="A8" i="26" s="1"/>
  <c r="C8" i="26" s="1"/>
  <c r="A9" i="26" s="1"/>
  <c r="C9" i="26" s="1"/>
  <c r="A10" i="26" s="1"/>
  <c r="C10" i="26" s="1"/>
  <c r="A11" i="26" s="1"/>
  <c r="C11" i="26" s="1"/>
  <c r="A12" i="26" s="1"/>
  <c r="C12" i="26" s="1"/>
  <c r="A13" i="26" s="1"/>
  <c r="C13" i="26" s="1"/>
  <c r="A14" i="26" s="1"/>
  <c r="C14" i="26" s="1"/>
  <c r="A15" i="26" s="1"/>
  <c r="C15" i="26" s="1"/>
  <c r="A16" i="26" s="1"/>
  <c r="C16" i="26" s="1"/>
  <c r="A17" i="26" s="1"/>
  <c r="C17" i="26" s="1"/>
  <c r="A18" i="26" s="1"/>
  <c r="C18" i="26" s="1"/>
  <c r="A19" i="26" s="1"/>
  <c r="C19" i="26" s="1"/>
  <c r="A20" i="26" s="1"/>
  <c r="C20" i="26" s="1"/>
  <c r="A21" i="26" s="1"/>
  <c r="C21" i="26" s="1"/>
  <c r="A22" i="26" s="1"/>
  <c r="C22" i="26" s="1"/>
  <c r="A23" i="26" s="1"/>
  <c r="C23" i="26" s="1"/>
  <c r="A24" i="26" s="1"/>
  <c r="C24" i="26" s="1"/>
  <c r="A25" i="26" s="1"/>
  <c r="C25" i="26" s="1"/>
  <c r="A26" i="26" s="1"/>
  <c r="C26" i="26" s="1"/>
  <c r="A27" i="26" s="1"/>
  <c r="C27" i="26" s="1"/>
  <c r="A28" i="26" s="1"/>
  <c r="C28" i="26" s="1"/>
  <c r="A29" i="26" s="1"/>
  <c r="C29" i="26" s="1"/>
  <c r="A30" i="26" s="1"/>
  <c r="C30" i="26" s="1"/>
  <c r="C2" i="26"/>
  <c r="G13" i="25"/>
  <c r="I13" i="25"/>
  <c r="C6" i="25" l="1"/>
  <c r="D6" i="25" s="1"/>
  <c r="C45" i="25"/>
  <c r="D45" i="25" s="1"/>
  <c r="C49" i="25"/>
  <c r="D49" i="25" s="1"/>
  <c r="C46" i="25"/>
  <c r="D46" i="25" s="1"/>
  <c r="C50" i="25"/>
  <c r="D50" i="25" s="1"/>
  <c r="C43" i="25"/>
  <c r="D43" i="25" s="1"/>
  <c r="C47" i="25"/>
  <c r="D47" i="25" s="1"/>
  <c r="C51" i="25"/>
  <c r="D51" i="25" s="1"/>
  <c r="C44" i="25"/>
  <c r="D44" i="25" s="1"/>
  <c r="C48" i="25"/>
  <c r="D48" i="25" s="1"/>
  <c r="C52" i="25"/>
  <c r="D52" i="25" s="1"/>
  <c r="C41" i="25"/>
  <c r="D41" i="25" s="1"/>
  <c r="C33" i="25"/>
  <c r="D33" i="25" s="1"/>
  <c r="C25" i="25"/>
  <c r="D25" i="25" s="1"/>
  <c r="C17" i="25"/>
  <c r="D17" i="25" s="1"/>
  <c r="C40" i="25"/>
  <c r="D40" i="25" s="1"/>
  <c r="C36" i="25"/>
  <c r="D36" i="25" s="1"/>
  <c r="C32" i="25"/>
  <c r="D32" i="25" s="1"/>
  <c r="C28" i="25"/>
  <c r="D28" i="25" s="1"/>
  <c r="C24" i="25"/>
  <c r="D24" i="25" s="1"/>
  <c r="C20" i="25"/>
  <c r="D20" i="25" s="1"/>
  <c r="C16" i="25"/>
  <c r="D16" i="25" s="1"/>
  <c r="C12" i="25"/>
  <c r="D12" i="25" s="1"/>
  <c r="L3" i="25" s="1"/>
  <c r="C8" i="25"/>
  <c r="D8" i="25" s="1"/>
  <c r="C4" i="25"/>
  <c r="D4" i="25" s="1"/>
  <c r="C37" i="25"/>
  <c r="D37" i="25" s="1"/>
  <c r="C29" i="25"/>
  <c r="D29" i="25" s="1"/>
  <c r="C21" i="25"/>
  <c r="D21" i="25" s="1"/>
  <c r="C13" i="25"/>
  <c r="D13" i="25" s="1"/>
  <c r="C9" i="25"/>
  <c r="D9" i="25" s="1"/>
  <c r="C5" i="25"/>
  <c r="D5" i="25" s="1"/>
  <c r="C3" i="25"/>
  <c r="D3" i="25" s="1"/>
  <c r="C39" i="25"/>
  <c r="D39" i="25" s="1"/>
  <c r="C35" i="25"/>
  <c r="D35" i="25" s="1"/>
  <c r="C31" i="25"/>
  <c r="D31" i="25" s="1"/>
  <c r="C27" i="25"/>
  <c r="D27" i="25" s="1"/>
  <c r="C23" i="25"/>
  <c r="D23" i="25" s="1"/>
  <c r="C19" i="25"/>
  <c r="D19" i="25" s="1"/>
  <c r="C15" i="25"/>
  <c r="D15" i="25" s="1"/>
  <c r="C11" i="25"/>
  <c r="D11" i="25" s="1"/>
  <c r="C7" i="25"/>
  <c r="D7" i="25" s="1"/>
  <c r="C42" i="25"/>
  <c r="C38" i="25"/>
  <c r="D38" i="25" s="1"/>
  <c r="C34" i="25"/>
  <c r="D34" i="25" s="1"/>
  <c r="C30" i="25"/>
  <c r="D30" i="25" s="1"/>
  <c r="C26" i="25"/>
  <c r="D26" i="25" s="1"/>
  <c r="C22" i="25"/>
  <c r="C18" i="25"/>
  <c r="D18" i="25" s="1"/>
  <c r="C14" i="25"/>
  <c r="D14" i="25" s="1"/>
  <c r="C10" i="25"/>
  <c r="D10" i="25" s="1"/>
  <c r="L5" i="25"/>
  <c r="D22" i="25" l="1"/>
  <c r="L4" i="25" s="1"/>
  <c r="L6" i="25"/>
  <c r="D42" i="25"/>
</calcChain>
</file>

<file path=xl/sharedStrings.xml><?xml version="1.0" encoding="utf-8"?>
<sst xmlns="http://schemas.openxmlformats.org/spreadsheetml/2006/main" count="63" uniqueCount="55">
  <si>
    <t>INPUTS</t>
  </si>
  <si>
    <t>% of tree mix(as decimal)</t>
  </si>
  <si>
    <t>1 - 1.5" cal</t>
  </si>
  <si>
    <t>1.5 - 2" cal</t>
  </si>
  <si>
    <t>2 - 2.5" cal</t>
  </si>
  <si>
    <t>2.5 - 3" cal</t>
  </si>
  <si>
    <t>3-4" cal</t>
  </si>
  <si>
    <t>Mortality</t>
  </si>
  <si>
    <t>Year 1</t>
  </si>
  <si>
    <t>Year 2</t>
  </si>
  <si>
    <t>Year 3</t>
  </si>
  <si>
    <t>Year 4</t>
  </si>
  <si>
    <t>Year 5</t>
  </si>
  <si>
    <t xml:space="preserve">Avg initial tree spread = </t>
  </si>
  <si>
    <t>Calculations</t>
  </si>
  <si>
    <r>
      <t xml:space="preserve">Input information in blue cells below </t>
    </r>
    <r>
      <rPr>
        <sz val="10"/>
        <color indexed="9"/>
        <rFont val="Wingdings"/>
        <charset val="2"/>
      </rPr>
      <t>ê</t>
    </r>
    <r>
      <rPr>
        <sz val="10"/>
        <color indexed="9"/>
        <rFont val="Arial"/>
        <family val="2"/>
      </rPr>
      <t xml:space="preserve"> </t>
    </r>
  </si>
  <si>
    <t>End of year</t>
  </si>
  <si>
    <t>Total Trees</t>
  </si>
  <si>
    <t>Mortality Rate</t>
  </si>
  <si>
    <t>Small</t>
  </si>
  <si>
    <t>Sample Tree</t>
  </si>
  <si>
    <t>Equation</t>
  </si>
  <si>
    <t>Avg. Tree Canopy Diameter (ft)</t>
  </si>
  <si>
    <t>Tree Size</t>
  </si>
  <si>
    <t>Medium</t>
  </si>
  <si>
    <t>Large</t>
  </si>
  <si>
    <t>Maximum Canopy Diameter (ft)</t>
  </si>
  <si>
    <t>American linden</t>
  </si>
  <si>
    <t>Growth Rate (ft/yr)*</t>
  </si>
  <si>
    <t>Comparable Trees</t>
  </si>
  <si>
    <t>Crabapple</t>
  </si>
  <si>
    <t>*Derived from USFS allometric equations based on 30 year old trees</t>
  </si>
  <si>
    <t>Blue spruce</t>
  </si>
  <si>
    <t>Red oak</t>
  </si>
  <si>
    <t>Tree Growth Rate (ft/yr)</t>
  </si>
  <si>
    <t>Canopy Goal Increase (%)</t>
  </si>
  <si>
    <t>Spread (ft)</t>
  </si>
  <si>
    <t>Results</t>
  </si>
  <si>
    <t>Assumptions</t>
  </si>
  <si>
    <t>It will require this many trees:</t>
  </si>
  <si>
    <t>Starting Tree Size</t>
  </si>
  <si>
    <t>Tree growth rate is consistent through life</t>
  </si>
  <si>
    <t>Tree mortality is consistent after year 5</t>
  </si>
  <si>
    <t>10 years</t>
  </si>
  <si>
    <t>20 years</t>
  </si>
  <si>
    <t>30 years</t>
  </si>
  <si>
    <t>40 years</t>
  </si>
  <si>
    <t>Start</t>
  </si>
  <si>
    <t>Remaining</t>
  </si>
  <si>
    <t>reduction</t>
  </si>
  <si>
    <t>Eastern redbud</t>
  </si>
  <si>
    <t>Community Size (acres)</t>
  </si>
  <si>
    <t>If goal time period is:</t>
  </si>
  <si>
    <t>Current, pre-planting canopy cover remains consistent</t>
  </si>
  <si>
    <t>% (of total)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</si>
</sst>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"/>
  </numFmts>
  <fonts count="1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i/>
      <sz val="9"/>
      <name val="Arial"/>
      <family val="2"/>
    </font>
    <font>
      <b/>
      <i/>
      <sz val="9"/>
      <color indexed="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sz val="10"/>
      <color indexed="9"/>
      <name val="Wingdings"/>
      <charset val="2"/>
    </font>
    <font>
      <sz val="10"/>
      <color indexed="9"/>
      <name val="Arial"/>
      <family val="2"/>
    </font>
    <font>
      <sz val="11"/>
      <color rgb="FF9C0006"/>
      <name val="Calibri"/>
      <family val="2"/>
      <scheme val="minor"/>
    </font>
    <font>
      <b/>
      <i/>
      <sz val="10"/>
      <color theme="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2" fillId="2" borderId="0" applyNumberFormat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6" fillId="0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3" fillId="4" borderId="0" xfId="0" applyFont="1" applyFill="1" applyAlignment="1">
      <alignment horizontal="center" wrapText="1"/>
    </xf>
    <xf numFmtId="0" fontId="0" fillId="6" borderId="13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left"/>
    </xf>
    <xf numFmtId="0" fontId="0" fillId="6" borderId="9" xfId="0" applyFill="1" applyBorder="1" applyAlignment="1">
      <alignment horizontal="center"/>
    </xf>
    <xf numFmtId="0" fontId="5" fillId="6" borderId="1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15" fillId="5" borderId="3" xfId="0" applyFont="1" applyFill="1" applyBorder="1" applyAlignment="1">
      <alignment horizontal="center"/>
    </xf>
    <xf numFmtId="0" fontId="15" fillId="5" borderId="7" xfId="0" applyFont="1" applyFill="1" applyBorder="1" applyAlignment="1">
      <alignment horizontal="center"/>
    </xf>
    <xf numFmtId="0" fontId="15" fillId="5" borderId="4" xfId="0" applyFont="1" applyFill="1" applyBorder="1" applyAlignment="1">
      <alignment horizontal="center"/>
    </xf>
    <xf numFmtId="0" fontId="14" fillId="0" borderId="15" xfId="0" applyFont="1" applyBorder="1" applyAlignment="1">
      <alignment horizontal="right"/>
    </xf>
    <xf numFmtId="164" fontId="1" fillId="0" borderId="12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2" fillId="2" borderId="16" xfId="1" applyBorder="1"/>
    <xf numFmtId="0" fontId="6" fillId="0" borderId="4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2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2" fillId="0" borderId="0" xfId="0" applyNumberFormat="1" applyFont="1"/>
    <xf numFmtId="2" fontId="0" fillId="0" borderId="0" xfId="0" applyNumberFormat="1"/>
    <xf numFmtId="0" fontId="2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2" xfId="0" applyFont="1" applyBorder="1"/>
    <xf numFmtId="0" fontId="0" fillId="0" borderId="5" xfId="0" applyBorder="1"/>
    <xf numFmtId="0" fontId="2" fillId="0" borderId="11" xfId="0" applyFont="1" applyBorder="1"/>
    <xf numFmtId="0" fontId="2" fillId="0" borderId="6" xfId="0" applyFont="1" applyBorder="1"/>
    <xf numFmtId="0" fontId="3" fillId="3" borderId="0" xfId="0" applyFont="1" applyFill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9" fillId="8" borderId="3" xfId="0" applyFont="1" applyFill="1" applyBorder="1" applyAlignment="1">
      <alignment horizontal="center"/>
    </xf>
    <xf numFmtId="0" fontId="9" fillId="8" borderId="4" xfId="0" applyFont="1" applyFill="1" applyBorder="1" applyAlignment="1">
      <alignment horizontal="center"/>
    </xf>
    <xf numFmtId="0" fontId="9" fillId="7" borderId="3" xfId="0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</cellXfs>
  <cellStyles count="4">
    <cellStyle name="Bad" xfId="1" builtinId="27"/>
    <cellStyle name="Currency 2" xfId="2" xr:uid="{00000000-0005-0000-0000-000001000000}"/>
    <cellStyle name="Normal" xfId="0" builtinId="0"/>
    <cellStyle name="Percent 2" xfId="3" xr:uid="{00000000-0005-0000-0000-000003000000}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23</xdr:row>
      <xdr:rowOff>95250</xdr:rowOff>
    </xdr:from>
    <xdr:to>
      <xdr:col>7</xdr:col>
      <xdr:colOff>1266825</xdr:colOff>
      <xdr:row>23</xdr:row>
      <xdr:rowOff>95250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588BB8EB-713D-48D9-9AFD-499E65F9098C}"/>
            </a:ext>
          </a:extLst>
        </xdr:cNvPr>
        <xdr:cNvCxnSpPr/>
      </xdr:nvCxnSpPr>
      <xdr:spPr bwMode="auto">
        <a:xfrm>
          <a:off x="6134100" y="4419600"/>
          <a:ext cx="1228725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28575</xdr:colOff>
      <xdr:row>26</xdr:row>
      <xdr:rowOff>85725</xdr:rowOff>
    </xdr:from>
    <xdr:to>
      <xdr:col>7</xdr:col>
      <xdr:colOff>1266825</xdr:colOff>
      <xdr:row>26</xdr:row>
      <xdr:rowOff>85725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FE92CB7E-736D-4BBC-BA1D-EB1D2F0909C4}"/>
            </a:ext>
          </a:extLst>
        </xdr:cNvPr>
        <xdr:cNvCxnSpPr/>
      </xdr:nvCxnSpPr>
      <xdr:spPr bwMode="auto">
        <a:xfrm>
          <a:off x="6124575" y="4914900"/>
          <a:ext cx="123825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2"/>
  <sheetViews>
    <sheetView tabSelected="1" workbookViewId="0">
      <selection activeCell="H2" sqref="H2"/>
    </sheetView>
  </sheetViews>
  <sheetFormatPr defaultRowHeight="13.2" x14ac:dyDescent="0.25"/>
  <cols>
    <col min="1" max="1" width="7.5546875" style="12" customWidth="1"/>
    <col min="2" max="2" width="9.109375" style="12"/>
    <col min="3" max="3" width="15.88671875" style="12" customWidth="1"/>
    <col min="4" max="4" width="10" style="12" customWidth="1"/>
    <col min="5" max="6" width="10" customWidth="1"/>
    <col min="7" max="7" width="28.88671875" customWidth="1"/>
    <col min="8" max="8" width="19.88671875" customWidth="1"/>
    <col min="9" max="9" width="13" customWidth="1"/>
    <col min="10" max="10" width="17.88671875" customWidth="1"/>
    <col min="11" max="11" width="16.5546875" customWidth="1"/>
    <col min="12" max="12" width="28.88671875" customWidth="1"/>
    <col min="13" max="13" width="45.109375" customWidth="1"/>
    <col min="14" max="14" width="16.6640625" customWidth="1"/>
    <col min="15" max="15" width="28.33203125" customWidth="1"/>
  </cols>
  <sheetData>
    <row r="1" spans="1:12" ht="30" customHeight="1" thickBot="1" x14ac:dyDescent="0.35">
      <c r="A1" s="52" t="s">
        <v>14</v>
      </c>
      <c r="B1" s="52"/>
      <c r="C1" s="52"/>
      <c r="D1" s="52"/>
      <c r="G1" s="14" t="s">
        <v>15</v>
      </c>
      <c r="K1" s="57" t="s">
        <v>37</v>
      </c>
      <c r="L1" s="58"/>
    </row>
    <row r="2" spans="1:12" ht="28.5" customHeight="1" thickBot="1" x14ac:dyDescent="0.35">
      <c r="A2" s="29" t="s">
        <v>16</v>
      </c>
      <c r="B2" s="30" t="s">
        <v>18</v>
      </c>
      <c r="C2" s="30" t="s">
        <v>22</v>
      </c>
      <c r="D2" s="29" t="s">
        <v>17</v>
      </c>
      <c r="E2" s="6"/>
      <c r="F2" s="6"/>
      <c r="G2" s="21" t="s">
        <v>0</v>
      </c>
      <c r="K2" s="46" t="s">
        <v>52</v>
      </c>
      <c r="L2" s="42" t="s">
        <v>39</v>
      </c>
    </row>
    <row r="3" spans="1:12" x14ac:dyDescent="0.25">
      <c r="A3" s="12">
        <v>1</v>
      </c>
      <c r="B3" s="12">
        <f>(G17/100)</f>
        <v>0.05</v>
      </c>
      <c r="C3" s="12">
        <f>IF($I$13+(A3*$G$25)&gt;$G$28,$G$28,$I$13+(A3*$G$25))</f>
        <v>5.2242000000000006</v>
      </c>
      <c r="D3" s="12">
        <f>ROUND((($G$3*($G$4/100)))/((0.000022957*(PI()*POWER((((C3)/2)),2)))*POWER((1-B3),A3)),0)</f>
        <v>213910</v>
      </c>
      <c r="G3" s="16">
        <v>2000</v>
      </c>
      <c r="H3" s="53" t="s">
        <v>51</v>
      </c>
      <c r="I3" s="54"/>
      <c r="K3" s="37" t="s">
        <v>43</v>
      </c>
      <c r="L3" s="38">
        <f>D12</f>
        <v>33999</v>
      </c>
    </row>
    <row r="4" spans="1:12" ht="13.8" thickBot="1" x14ac:dyDescent="0.3">
      <c r="A4" s="12">
        <v>2</v>
      </c>
      <c r="B4" s="12">
        <f>(G18/100)</f>
        <v>0.04</v>
      </c>
      <c r="C4" s="12">
        <f t="shared" ref="C4:C52" si="0">IF($I$13+(A4*$G$25)&gt;$G$28,$G$28,$I$13+(A4*$G$25))</f>
        <v>6.3484000000000007</v>
      </c>
      <c r="D4" s="12">
        <f>ROUND((($G$3*($G$4/100)))/((0.000022957*(PI()*POWER((((C4)/2)),2)))*POWER((1-(SUM($B$3:B4)/A4)),A4)),0)</f>
        <v>150890</v>
      </c>
      <c r="G4" s="20">
        <v>5</v>
      </c>
      <c r="H4" s="55" t="s">
        <v>35</v>
      </c>
      <c r="I4" s="56"/>
      <c r="K4" s="37" t="s">
        <v>44</v>
      </c>
      <c r="L4" s="38">
        <f>D22</f>
        <v>15354</v>
      </c>
    </row>
    <row r="5" spans="1:12" x14ac:dyDescent="0.25">
      <c r="A5" s="12">
        <v>3</v>
      </c>
      <c r="B5" s="12">
        <f>(G19/100)</f>
        <v>0.04</v>
      </c>
      <c r="C5" s="12">
        <f t="shared" si="0"/>
        <v>7.4726000000000008</v>
      </c>
      <c r="D5" s="12">
        <f>ROUND((($G$3*($G$4/100)))/((0.000022957*(PI()*POWER((((C5)/2)),2)))*POWER((1-(SUM($B$3:B5)/A5)),A5)),0)</f>
        <v>113441</v>
      </c>
      <c r="K5" s="37" t="s">
        <v>45</v>
      </c>
      <c r="L5" s="38">
        <f>D32</f>
        <v>10284</v>
      </c>
    </row>
    <row r="6" spans="1:12" ht="13.8" thickBot="1" x14ac:dyDescent="0.3">
      <c r="A6" s="12">
        <v>4</v>
      </c>
      <c r="B6" s="12">
        <f>(G20/100)</f>
        <v>0.04</v>
      </c>
      <c r="C6" s="12">
        <f t="shared" si="0"/>
        <v>8.5968000000000018</v>
      </c>
      <c r="D6" s="12">
        <f>ROUND((($G$3*($G$4/100)))/((0.000022957*(PI()*POWER((((C6)/2)),2)))*POWER((1-(SUM($B$3:B6)/A6)),A6)),0)</f>
        <v>89282</v>
      </c>
      <c r="G6" s="47" t="s">
        <v>40</v>
      </c>
      <c r="H6" s="47"/>
      <c r="I6" s="47"/>
      <c r="K6" s="41" t="s">
        <v>46</v>
      </c>
      <c r="L6" s="39">
        <f>D42</f>
        <v>8287</v>
      </c>
    </row>
    <row r="7" spans="1:12" x14ac:dyDescent="0.25">
      <c r="A7" s="12">
        <v>5</v>
      </c>
      <c r="B7" s="12">
        <f>(G21/100)</f>
        <v>0.04</v>
      </c>
      <c r="C7" s="12">
        <f t="shared" si="0"/>
        <v>9.7210000000000001</v>
      </c>
      <c r="D7" s="12">
        <f>ROUND((($G$3*($G$4/100)))/((0.000022957*(PI()*POWER((((C7)/2)),2)))*POWER((1-(SUM($B$3:B7)/A7)),A7)),0)</f>
        <v>72735</v>
      </c>
      <c r="G7" s="9" t="s">
        <v>1</v>
      </c>
      <c r="H7" s="7" t="s">
        <v>23</v>
      </c>
      <c r="I7" s="8" t="s">
        <v>36</v>
      </c>
    </row>
    <row r="8" spans="1:12" x14ac:dyDescent="0.25">
      <c r="A8" s="12">
        <v>6</v>
      </c>
      <c r="B8" s="12">
        <v>0.03</v>
      </c>
      <c r="C8" s="12">
        <f t="shared" si="0"/>
        <v>10.845200000000002</v>
      </c>
      <c r="D8" s="12">
        <f>ROUND((($G$3*($G$4/100)))/((0.000022957*(PI()*POWER((((C8)/2)),2)))*POWER((1-(SUM($B$3:B8)/A8)),A8)),0)</f>
        <v>60241</v>
      </c>
      <c r="G8" s="17">
        <v>0</v>
      </c>
      <c r="H8" s="1" t="s">
        <v>2</v>
      </c>
      <c r="I8" s="32">
        <v>3</v>
      </c>
    </row>
    <row r="9" spans="1:12" ht="13.8" thickBot="1" x14ac:dyDescent="0.3">
      <c r="A9" s="12">
        <v>7</v>
      </c>
      <c r="B9" s="12">
        <v>0.03</v>
      </c>
      <c r="C9" s="12">
        <f t="shared" si="0"/>
        <v>11.9694</v>
      </c>
      <c r="D9" s="12">
        <f>ROUND((($G$3*($G$4/100)))/((0.000022957*(PI()*POWER((((C9)/2)),2)))*POWER((1-(SUM($B$3:B9)/A9)),A9)),0)</f>
        <v>50984</v>
      </c>
      <c r="G9" s="17">
        <v>0.4</v>
      </c>
      <c r="H9" s="1" t="s">
        <v>3</v>
      </c>
      <c r="I9" s="32">
        <v>3.5</v>
      </c>
    </row>
    <row r="10" spans="1:12" ht="17.399999999999999" x14ac:dyDescent="0.3">
      <c r="A10" s="12">
        <v>8</v>
      </c>
      <c r="B10" s="12">
        <v>0.03</v>
      </c>
      <c r="C10" s="12">
        <f t="shared" si="0"/>
        <v>13.093600000000002</v>
      </c>
      <c r="D10" s="12">
        <f>ROUND((($G$3*($G$4/100)))/((0.000022957*(PI()*POWER((((C10)/2)),2)))*POWER((1-(SUM($B$3:B10)/A10)),A10)),0)</f>
        <v>43921</v>
      </c>
      <c r="G10" s="17">
        <v>0.5</v>
      </c>
      <c r="H10" s="1" t="s">
        <v>4</v>
      </c>
      <c r="I10" s="32">
        <v>4</v>
      </c>
      <c r="K10" s="59" t="s">
        <v>38</v>
      </c>
      <c r="L10" s="60"/>
    </row>
    <row r="11" spans="1:12" x14ac:dyDescent="0.25">
      <c r="A11" s="12">
        <v>9</v>
      </c>
      <c r="B11" s="12">
        <v>0.03</v>
      </c>
      <c r="C11" s="12">
        <f t="shared" si="0"/>
        <v>14.2178</v>
      </c>
      <c r="D11" s="12">
        <f>ROUND((($G$3*($G$4/100)))/((0.000022957*(PI()*POWER((((C11)/2)),2)))*POWER((1-(SUM($B$3:B11)/A11)),A11)),0)</f>
        <v>38401</v>
      </c>
      <c r="G11" s="17">
        <v>0</v>
      </c>
      <c r="H11" s="1" t="s">
        <v>5</v>
      </c>
      <c r="I11" s="32">
        <v>5</v>
      </c>
      <c r="K11" s="48" t="s">
        <v>53</v>
      </c>
      <c r="L11" s="49"/>
    </row>
    <row r="12" spans="1:12" ht="13.8" thickBot="1" x14ac:dyDescent="0.3">
      <c r="A12" s="12">
        <v>10</v>
      </c>
      <c r="B12" s="12">
        <v>0.03</v>
      </c>
      <c r="C12" s="12">
        <f t="shared" si="0"/>
        <v>15.342000000000002</v>
      </c>
      <c r="D12" s="12">
        <f>ROUND((($G$3*($G$4/100)))/((0.000022957*(PI()*POWER((((C12)/2)),2)))*POWER((1-(SUM($B$3:B12)/A12)),A12)),0)</f>
        <v>33999</v>
      </c>
      <c r="G12" s="18">
        <v>0.1</v>
      </c>
      <c r="H12" s="3" t="s">
        <v>6</v>
      </c>
      <c r="I12" s="32">
        <v>7</v>
      </c>
      <c r="K12" s="48" t="s">
        <v>41</v>
      </c>
      <c r="L12" s="49"/>
    </row>
    <row r="13" spans="1:12" ht="15" thickBot="1" x14ac:dyDescent="0.35">
      <c r="A13" s="12">
        <v>11</v>
      </c>
      <c r="B13" s="12">
        <v>0.03</v>
      </c>
      <c r="C13" s="12">
        <f t="shared" si="0"/>
        <v>16.466200000000001</v>
      </c>
      <c r="D13" s="12">
        <f>ROUND((($G$3*($G$4/100)))/((0.000022957*(PI()*POWER((((C13)/2)),2)))*POWER((1-(SUM($B$3:B13)/A13)),A13)),0)</f>
        <v>30427</v>
      </c>
      <c r="G13" s="33" t="str">
        <f>IF(SUM(G8:G12)=1,"","Warning - % does not add up to 100")</f>
        <v/>
      </c>
      <c r="H13" s="27" t="s">
        <v>13</v>
      </c>
      <c r="I13" s="28">
        <f>((G8*I8)+(G9*I9)+(G10*I10)+(G11*I11)+(G12*I12))</f>
        <v>4.1000000000000005</v>
      </c>
      <c r="K13" s="50" t="s">
        <v>42</v>
      </c>
      <c r="L13" s="51"/>
    </row>
    <row r="14" spans="1:12" x14ac:dyDescent="0.25">
      <c r="A14" s="12">
        <v>12</v>
      </c>
      <c r="B14" s="12">
        <v>0.03</v>
      </c>
      <c r="C14" s="12">
        <f t="shared" si="0"/>
        <v>17.590400000000002</v>
      </c>
      <c r="D14" s="12">
        <f>ROUND((($G$3*($G$4/100)))/((0.000022957*(PI()*POWER((((C14)/2)),2)))*POWER((1-(SUM($B$3:B14)/A14)),A14)),0)</f>
        <v>27486</v>
      </c>
      <c r="I14" s="10"/>
      <c r="J14" s="19">
        <f>SUM(B3:B17)</f>
        <v>0.51000000000000023</v>
      </c>
    </row>
    <row r="15" spans="1:12" ht="13.8" thickBot="1" x14ac:dyDescent="0.3">
      <c r="A15" s="12">
        <v>13</v>
      </c>
      <c r="B15" s="12">
        <v>0.03</v>
      </c>
      <c r="C15" s="12">
        <f t="shared" si="0"/>
        <v>18.714600000000001</v>
      </c>
      <c r="D15" s="12">
        <f>ROUND((($G$3*($G$4/100)))/((0.000022957*(PI()*POWER((((C15)/2)),2)))*POWER((1-(SUM($B$3:B15)/A15)),A15)),0)</f>
        <v>25034</v>
      </c>
      <c r="G15" s="47" t="s">
        <v>7</v>
      </c>
      <c r="H15" s="47"/>
    </row>
    <row r="16" spans="1:12" x14ac:dyDescent="0.25">
      <c r="A16" s="12">
        <v>14</v>
      </c>
      <c r="B16" s="12">
        <v>0.03</v>
      </c>
      <c r="C16" s="12">
        <f t="shared" si="0"/>
        <v>19.838800000000003</v>
      </c>
      <c r="D16" s="12">
        <f>ROUND((($G$3*($G$4/100)))/((0.000022957*(PI()*POWER((((C16)/2)),2)))*POWER((1-(SUM($B$3:B16)/A16)),A16)),0)</f>
        <v>22966</v>
      </c>
      <c r="G16" s="11" t="s">
        <v>54</v>
      </c>
      <c r="H16" s="34" t="s">
        <v>7</v>
      </c>
    </row>
    <row r="17" spans="1:13" x14ac:dyDescent="0.25">
      <c r="A17" s="12">
        <v>15</v>
      </c>
      <c r="B17" s="12">
        <v>0.03</v>
      </c>
      <c r="C17" s="12">
        <f t="shared" si="0"/>
        <v>20.963000000000001</v>
      </c>
      <c r="D17" s="12">
        <f>ROUND((($G$3*($G$4/100)))/((0.000022957*(PI()*POWER((((C17)/2)),2)))*POWER((1-(SUM($B$3:B17)/A17)),A17)),0)</f>
        <v>21205</v>
      </c>
      <c r="G17" s="16">
        <v>5</v>
      </c>
      <c r="H17" s="32" t="s">
        <v>8</v>
      </c>
    </row>
    <row r="18" spans="1:13" x14ac:dyDescent="0.25">
      <c r="A18" s="12">
        <v>16</v>
      </c>
      <c r="B18" s="12">
        <v>0.03</v>
      </c>
      <c r="C18" s="12">
        <f t="shared" si="0"/>
        <v>22.087200000000003</v>
      </c>
      <c r="D18" s="12">
        <f>ROUND((($G$3*($G$4/100)))/((0.000022957*(PI()*POWER((((C18)/2)),2)))*POWER((1-(SUM($B$3:B18)/A18)),A18)),0)</f>
        <v>19692</v>
      </c>
      <c r="G18" s="16">
        <v>4</v>
      </c>
      <c r="H18" s="32" t="s">
        <v>9</v>
      </c>
    </row>
    <row r="19" spans="1:13" x14ac:dyDescent="0.25">
      <c r="A19" s="12">
        <v>17</v>
      </c>
      <c r="B19" s="12">
        <v>0.03</v>
      </c>
      <c r="C19" s="12">
        <f t="shared" si="0"/>
        <v>23.211400000000005</v>
      </c>
      <c r="D19" s="12">
        <f>ROUND((($G$3*($G$4/100)))/((0.000022957*(PI()*POWER((((C19)/2)),2)))*POWER((1-(SUM($B$3:B19)/A19)),A19)),0)</f>
        <v>18382</v>
      </c>
      <c r="G19" s="16">
        <v>4</v>
      </c>
      <c r="H19" s="35" t="s">
        <v>10</v>
      </c>
    </row>
    <row r="20" spans="1:13" x14ac:dyDescent="0.25">
      <c r="A20" s="12">
        <v>18</v>
      </c>
      <c r="B20" s="12">
        <v>0.03</v>
      </c>
      <c r="C20" s="12">
        <f t="shared" si="0"/>
        <v>24.335600000000003</v>
      </c>
      <c r="D20" s="12">
        <f>ROUND((($G$3*($G$4/100)))/((0.000022957*(PI()*POWER((((C20)/2)),2)))*POWER((1-(SUM($B$3:B20)/A20)),A20)),0)</f>
        <v>17240</v>
      </c>
      <c r="G20" s="16">
        <v>4</v>
      </c>
      <c r="H20" s="32" t="s">
        <v>11</v>
      </c>
    </row>
    <row r="21" spans="1:13" ht="13.8" thickBot="1" x14ac:dyDescent="0.3">
      <c r="A21" s="12">
        <v>19</v>
      </c>
      <c r="B21" s="12">
        <v>0.03</v>
      </c>
      <c r="C21" s="12">
        <f t="shared" si="0"/>
        <v>25.459800000000001</v>
      </c>
      <c r="D21" s="12">
        <f>ROUND((($G$3*($G$4/100)))/((0.000022957*(PI()*POWER((((C21)/2)),2)))*POWER((1-(SUM($B$3:B21)/A21)),A21)),0)</f>
        <v>16238</v>
      </c>
      <c r="G21" s="20">
        <v>4</v>
      </c>
      <c r="H21" s="36" t="s">
        <v>12</v>
      </c>
    </row>
    <row r="22" spans="1:13" x14ac:dyDescent="0.25">
      <c r="A22" s="12">
        <v>20</v>
      </c>
      <c r="B22" s="12">
        <v>0.03</v>
      </c>
      <c r="C22" s="12">
        <f t="shared" si="0"/>
        <v>26.584000000000003</v>
      </c>
      <c r="D22" s="12">
        <f>ROUND((($G$3*($G$4/100)))/((0.000022957*(PI()*POWER((((C22)/2)),2)))*POWER((1-(SUM($B$3:B22)/A22)),A22)),0)</f>
        <v>15354</v>
      </c>
    </row>
    <row r="23" spans="1:13" ht="13.8" thickBot="1" x14ac:dyDescent="0.3">
      <c r="A23" s="12">
        <v>21</v>
      </c>
      <c r="B23" s="12">
        <v>0.03</v>
      </c>
      <c r="C23" s="12">
        <f t="shared" si="0"/>
        <v>27.708200000000005</v>
      </c>
      <c r="D23" s="12">
        <f>ROUND((($G$3*($G$4/100)))/((0.000022957*(PI()*POWER((((C23)/2)),2)))*POWER((1-(SUM($B$3:B23)/A23)),A23)),0)</f>
        <v>14571</v>
      </c>
    </row>
    <row r="24" spans="1:13" x14ac:dyDescent="0.25">
      <c r="A24" s="12">
        <v>22</v>
      </c>
      <c r="B24" s="12">
        <v>0.03</v>
      </c>
      <c r="C24" s="12">
        <f t="shared" si="0"/>
        <v>28.832400000000003</v>
      </c>
      <c r="D24" s="12">
        <f>ROUND((($G$3*($G$4/100)))/((0.000022957*(PI()*POWER((((C24)/2)),2)))*POWER((1-(SUM($B$3:B24)/A24)),A24)),0)</f>
        <v>13873</v>
      </c>
      <c r="G24" s="31" t="s">
        <v>34</v>
      </c>
      <c r="I24" s="24" t="s">
        <v>23</v>
      </c>
      <c r="J24" s="25" t="s">
        <v>20</v>
      </c>
      <c r="K24" s="25" t="s">
        <v>28</v>
      </c>
      <c r="L24" s="25" t="s">
        <v>26</v>
      </c>
      <c r="M24" s="26" t="s">
        <v>29</v>
      </c>
    </row>
    <row r="25" spans="1:13" ht="13.8" thickBot="1" x14ac:dyDescent="0.3">
      <c r="A25" s="12">
        <v>23</v>
      </c>
      <c r="B25" s="12">
        <v>0.03</v>
      </c>
      <c r="C25" s="12">
        <f t="shared" si="0"/>
        <v>29.956600000000002</v>
      </c>
      <c r="D25" s="12">
        <f>ROUND((($G$3*($G$4/100)))/((0.000022957*(PI()*POWER((((C25)/2)),2)))*POWER((1-(SUM($B$3:B25)/A25)),A25)),0)</f>
        <v>13248</v>
      </c>
      <c r="G25" s="15">
        <v>1.1242000000000001</v>
      </c>
      <c r="I25" s="22" t="s">
        <v>19</v>
      </c>
      <c r="J25" s="1" t="s">
        <v>30</v>
      </c>
      <c r="K25" s="1">
        <v>0.92300000000000004</v>
      </c>
      <c r="L25" s="1">
        <v>25</v>
      </c>
      <c r="M25" s="4"/>
    </row>
    <row r="26" spans="1:13" ht="13.8" thickBot="1" x14ac:dyDescent="0.3">
      <c r="A26" s="12">
        <v>24</v>
      </c>
      <c r="B26" s="12">
        <v>0.03</v>
      </c>
      <c r="C26" s="12">
        <f t="shared" si="0"/>
        <v>31.080800000000004</v>
      </c>
      <c r="D26" s="12">
        <f>ROUND((($G$3*($G$4/100)))/((0.000022957*(PI()*POWER((((C26)/2)),2)))*POWER((1-(SUM($B$3:B26)/A26)),A26)),0)</f>
        <v>12688</v>
      </c>
      <c r="I26" s="37" t="s">
        <v>19</v>
      </c>
      <c r="J26" s="45" t="s">
        <v>50</v>
      </c>
      <c r="K26" s="1">
        <v>0.87439999999999996</v>
      </c>
      <c r="L26" s="1">
        <v>30</v>
      </c>
      <c r="M26" s="40"/>
    </row>
    <row r="27" spans="1:13" x14ac:dyDescent="0.25">
      <c r="A27" s="12">
        <v>25</v>
      </c>
      <c r="B27" s="12">
        <v>0.03</v>
      </c>
      <c r="C27" s="12">
        <f t="shared" si="0"/>
        <v>32.205000000000005</v>
      </c>
      <c r="D27" s="12">
        <f>ROUND((($G$3*($G$4/100)))/((0.000022957*(PI()*POWER((((C27)/2)),2)))*POWER((1-(SUM($B$3:B27)/A27)),A27)),0)</f>
        <v>12183</v>
      </c>
      <c r="G27" s="31" t="s">
        <v>26</v>
      </c>
      <c r="I27" s="22" t="s">
        <v>24</v>
      </c>
      <c r="J27" s="1" t="s">
        <v>27</v>
      </c>
      <c r="K27" s="1">
        <v>0.94140000000000001</v>
      </c>
      <c r="L27" s="1">
        <v>45</v>
      </c>
      <c r="M27" s="4"/>
    </row>
    <row r="28" spans="1:13" ht="13.8" thickBot="1" x14ac:dyDescent="0.3">
      <c r="A28" s="12">
        <v>26</v>
      </c>
      <c r="B28" s="12">
        <v>0.03</v>
      </c>
      <c r="C28" s="12">
        <f t="shared" si="0"/>
        <v>33.3292</v>
      </c>
      <c r="D28" s="12">
        <f>ROUND((($G$3*($G$4/100)))/((0.000022957*(PI()*POWER((((C28)/2)),2)))*POWER((1-(SUM($B$3:B28)/A28)),A28)),0)</f>
        <v>11727</v>
      </c>
      <c r="G28" s="15">
        <v>55</v>
      </c>
      <c r="I28" s="22" t="s">
        <v>24</v>
      </c>
      <c r="J28" s="1" t="s">
        <v>32</v>
      </c>
      <c r="K28" s="1">
        <v>0.69769999999999999</v>
      </c>
      <c r="L28" s="1">
        <v>25</v>
      </c>
      <c r="M28" s="4"/>
    </row>
    <row r="29" spans="1:13" ht="13.8" thickBot="1" x14ac:dyDescent="0.3">
      <c r="A29" s="12">
        <v>27</v>
      </c>
      <c r="B29" s="12">
        <v>0.03</v>
      </c>
      <c r="C29" s="12">
        <f t="shared" si="0"/>
        <v>34.453400000000002</v>
      </c>
      <c r="D29" s="12">
        <f>ROUND((($G$3*($G$4/100)))/((0.000022957*(PI()*POWER((((C29)/2)),2)))*POWER((1-(SUM($B$3:B29)/A29)),A29)),0)</f>
        <v>11313</v>
      </c>
      <c r="I29" s="23" t="s">
        <v>25</v>
      </c>
      <c r="J29" s="13" t="s">
        <v>33</v>
      </c>
      <c r="K29" s="13">
        <v>1.1242000000000001</v>
      </c>
      <c r="L29" s="13">
        <v>55</v>
      </c>
      <c r="M29" s="5"/>
    </row>
    <row r="30" spans="1:13" x14ac:dyDescent="0.25">
      <c r="A30" s="12">
        <v>28</v>
      </c>
      <c r="B30" s="12">
        <v>0.03</v>
      </c>
      <c r="C30" s="12">
        <f t="shared" si="0"/>
        <v>35.577600000000004</v>
      </c>
      <c r="D30" s="12">
        <f>ROUND((($G$3*($G$4/100)))/((0.000022957*(PI()*POWER((((C30)/2)),2)))*POWER((1-(SUM($B$3:B30)/A30)),A30)),0)</f>
        <v>10938</v>
      </c>
      <c r="I30" t="s">
        <v>31</v>
      </c>
    </row>
    <row r="31" spans="1:13" x14ac:dyDescent="0.25">
      <c r="A31" s="12">
        <v>29</v>
      </c>
      <c r="B31" s="12">
        <v>0.03</v>
      </c>
      <c r="C31" s="12">
        <f t="shared" si="0"/>
        <v>36.701800000000006</v>
      </c>
      <c r="D31" s="12">
        <f>ROUND((($G$3*($G$4/100)))/((0.000022957*(PI()*POWER((((C31)/2)),2)))*POWER((1-(SUM($B$3:B31)/A31)),A31)),0)</f>
        <v>10596</v>
      </c>
    </row>
    <row r="32" spans="1:13" x14ac:dyDescent="0.25">
      <c r="A32" s="12">
        <v>30</v>
      </c>
      <c r="B32" s="12">
        <v>0.03</v>
      </c>
      <c r="C32" s="12">
        <f t="shared" si="0"/>
        <v>37.826000000000001</v>
      </c>
      <c r="D32" s="12">
        <f>ROUND((($G$3*($G$4/100)))/((0.000022957*(PI()*POWER((((C32)/2)),2)))*POWER((1-(SUM($B$3:B32)/A32)),A32)),0)</f>
        <v>10284</v>
      </c>
    </row>
    <row r="33" spans="1:4" x14ac:dyDescent="0.25">
      <c r="A33" s="12">
        <v>31</v>
      </c>
      <c r="B33" s="12">
        <v>0.03</v>
      </c>
      <c r="C33" s="12">
        <f t="shared" si="0"/>
        <v>38.950200000000002</v>
      </c>
      <c r="D33" s="12">
        <f>ROUND((($G$3*($G$4/100)))/((0.000022957*(PI()*POWER((((C33)/2)),2)))*POWER((1-(SUM($B$3:B33)/A33)),A33)),0)</f>
        <v>9999</v>
      </c>
    </row>
    <row r="34" spans="1:4" x14ac:dyDescent="0.25">
      <c r="A34" s="12">
        <v>32</v>
      </c>
      <c r="B34" s="12">
        <v>0.03</v>
      </c>
      <c r="C34" s="12">
        <f t="shared" si="0"/>
        <v>40.074400000000004</v>
      </c>
      <c r="D34" s="12">
        <f>ROUND((($G$3*($G$4/100)))/((0.000022957*(PI()*POWER((((C34)/2)),2)))*POWER((1-(SUM($B$3:B34)/A34)),A34)),0)</f>
        <v>9738</v>
      </c>
    </row>
    <row r="35" spans="1:4" x14ac:dyDescent="0.25">
      <c r="A35" s="12">
        <v>33</v>
      </c>
      <c r="B35" s="12">
        <v>0.03</v>
      </c>
      <c r="C35" s="12">
        <f t="shared" si="0"/>
        <v>41.198600000000006</v>
      </c>
      <c r="D35" s="12">
        <f>ROUND((($G$3*($G$4/100)))/((0.000022957*(PI()*POWER((((C35)/2)),2)))*POWER((1-(SUM($B$3:B35)/A35)),A35)),0)</f>
        <v>9498</v>
      </c>
    </row>
    <row r="36" spans="1:4" x14ac:dyDescent="0.25">
      <c r="A36" s="12">
        <v>34</v>
      </c>
      <c r="B36" s="12">
        <v>0.03</v>
      </c>
      <c r="C36" s="12">
        <f t="shared" si="0"/>
        <v>42.322800000000008</v>
      </c>
      <c r="D36" s="12">
        <f>ROUND((($G$3*($G$4/100)))/((0.000022957*(PI()*POWER((((C36)/2)),2)))*POWER((1-(SUM($B$3:B36)/A36)),A36)),0)</f>
        <v>9279</v>
      </c>
    </row>
    <row r="37" spans="1:4" x14ac:dyDescent="0.25">
      <c r="A37" s="12">
        <v>35</v>
      </c>
      <c r="B37" s="12">
        <v>0.03</v>
      </c>
      <c r="C37" s="12">
        <f t="shared" si="0"/>
        <v>43.447000000000003</v>
      </c>
      <c r="D37" s="12">
        <f>ROUND((($G$3*($G$4/100)))/((0.000022957*(PI()*POWER((((C37)/2)),2)))*POWER((1-(SUM($B$3:B37)/A37)),A37)),0)</f>
        <v>9077</v>
      </c>
    </row>
    <row r="38" spans="1:4" x14ac:dyDescent="0.25">
      <c r="A38" s="12">
        <v>36</v>
      </c>
      <c r="B38" s="12">
        <v>0.03</v>
      </c>
      <c r="C38" s="12">
        <f t="shared" si="0"/>
        <v>44.571200000000005</v>
      </c>
      <c r="D38" s="12">
        <f>ROUND((($G$3*($G$4/100)))/((0.000022957*(PI()*POWER((((C38)/2)),2)))*POWER((1-(SUM($B$3:B38)/A38)),A38)),0)</f>
        <v>8892</v>
      </c>
    </row>
    <row r="39" spans="1:4" x14ac:dyDescent="0.25">
      <c r="A39" s="12">
        <v>37</v>
      </c>
      <c r="B39" s="12">
        <v>0.03</v>
      </c>
      <c r="C39" s="12">
        <f t="shared" si="0"/>
        <v>45.695400000000006</v>
      </c>
      <c r="D39" s="12">
        <f>ROUND((($G$3*($G$4/100)))/((0.000022957*(PI()*POWER((((C39)/2)),2)))*POWER((1-(SUM($B$3:B39)/A39)),A39)),0)</f>
        <v>8721</v>
      </c>
    </row>
    <row r="40" spans="1:4" x14ac:dyDescent="0.25">
      <c r="A40" s="12">
        <v>38</v>
      </c>
      <c r="B40" s="12">
        <v>0.03</v>
      </c>
      <c r="C40" s="12">
        <f t="shared" si="0"/>
        <v>46.819600000000001</v>
      </c>
      <c r="D40" s="12">
        <f>ROUND((($G$3*($G$4/100)))/((0.000022957*(PI()*POWER((((C40)/2)),2)))*POWER((1-(SUM($B$3:B40)/A40)),A40)),0)</f>
        <v>8564</v>
      </c>
    </row>
    <row r="41" spans="1:4" x14ac:dyDescent="0.25">
      <c r="A41" s="12">
        <v>39</v>
      </c>
      <c r="B41" s="12">
        <v>0.03</v>
      </c>
      <c r="C41" s="12">
        <f t="shared" si="0"/>
        <v>47.943800000000003</v>
      </c>
      <c r="D41" s="12">
        <f>ROUND((($G$3*($G$4/100)))/((0.000022957*(PI()*POWER((((C41)/2)),2)))*POWER((1-(SUM($B$3:B41)/A41)),A41)),0)</f>
        <v>8420</v>
      </c>
    </row>
    <row r="42" spans="1:4" x14ac:dyDescent="0.25">
      <c r="A42" s="12">
        <v>40</v>
      </c>
      <c r="B42" s="12">
        <v>0.03</v>
      </c>
      <c r="C42" s="12">
        <f t="shared" si="0"/>
        <v>49.068000000000005</v>
      </c>
      <c r="D42" s="12">
        <f>ROUND((($G$3*($G$4/100)))/((0.000022957*(PI()*POWER((((C42)/2)),2)))*POWER((1-(SUM($B$3:B42)/A42)),A42)),0)</f>
        <v>8287</v>
      </c>
    </row>
    <row r="43" spans="1:4" x14ac:dyDescent="0.25">
      <c r="A43" s="12">
        <v>41</v>
      </c>
      <c r="B43" s="12">
        <v>0.03</v>
      </c>
      <c r="C43" s="12">
        <f t="shared" si="0"/>
        <v>50.192200000000007</v>
      </c>
      <c r="D43" s="12">
        <f>ROUND((($G$3*($G$4/100)))/((0.000022957*(PI()*POWER((((C43)/2)),2)))*POWER((1-(SUM($B$3:B43)/A43)),A43)),0)</f>
        <v>8165</v>
      </c>
    </row>
    <row r="44" spans="1:4" x14ac:dyDescent="0.25">
      <c r="A44" s="12">
        <v>42</v>
      </c>
      <c r="B44" s="12">
        <v>0.03</v>
      </c>
      <c r="C44" s="12">
        <f t="shared" si="0"/>
        <v>51.316400000000009</v>
      </c>
      <c r="D44" s="12">
        <f>ROUND((($G$3*($G$4/100)))/((0.000022957*(PI()*POWER((((C44)/2)),2)))*POWER((1-(SUM($B$3:B44)/A44)),A44)),0)</f>
        <v>8053</v>
      </c>
    </row>
    <row r="45" spans="1:4" x14ac:dyDescent="0.25">
      <c r="A45" s="12">
        <v>43</v>
      </c>
      <c r="B45" s="12">
        <v>0.03</v>
      </c>
      <c r="C45" s="12">
        <f t="shared" si="0"/>
        <v>52.440600000000003</v>
      </c>
      <c r="D45" s="12">
        <f>ROUND((($G$3*($G$4/100)))/((0.000022957*(PI()*POWER((((C45)/2)),2)))*POWER((1-(SUM($B$3:B45)/A45)),A45)),0)</f>
        <v>7950</v>
      </c>
    </row>
    <row r="46" spans="1:4" x14ac:dyDescent="0.25">
      <c r="A46" s="12">
        <v>44</v>
      </c>
      <c r="B46" s="12">
        <v>0.03</v>
      </c>
      <c r="C46" s="12">
        <f t="shared" si="0"/>
        <v>53.564800000000005</v>
      </c>
      <c r="D46" s="12">
        <f>ROUND((($G$3*($G$4/100)))/((0.000022957*(PI()*POWER((((C46)/2)),2)))*POWER((1-(SUM($B$3:B46)/A46)),A46)),0)</f>
        <v>7855</v>
      </c>
    </row>
    <row r="47" spans="1:4" x14ac:dyDescent="0.25">
      <c r="A47" s="12">
        <v>45</v>
      </c>
      <c r="B47" s="12">
        <v>0.03</v>
      </c>
      <c r="C47" s="12">
        <f t="shared" si="0"/>
        <v>54.689000000000007</v>
      </c>
      <c r="D47" s="12">
        <f>ROUND((($G$3*($G$4/100)))/((0.000022957*(PI()*POWER((((C47)/2)),2)))*POWER((1-(SUM($B$3:B47)/A47)),A47)),0)</f>
        <v>7769</v>
      </c>
    </row>
    <row r="48" spans="1:4" x14ac:dyDescent="0.25">
      <c r="A48" s="12">
        <v>46</v>
      </c>
      <c r="B48" s="12">
        <v>0.03</v>
      </c>
      <c r="C48" s="12">
        <f t="shared" si="0"/>
        <v>55</v>
      </c>
      <c r="D48" s="12">
        <f>ROUND((($G$3*($G$4/100)))/((0.000022957*(PI()*POWER((((C48)/2)),2)))*POWER((1-(SUM($B$3:B48)/A48)),A48)),0)</f>
        <v>7919</v>
      </c>
    </row>
    <row r="49" spans="1:4" x14ac:dyDescent="0.25">
      <c r="A49" s="12">
        <v>47</v>
      </c>
      <c r="B49" s="12">
        <v>0.03</v>
      </c>
      <c r="C49" s="12">
        <f t="shared" si="0"/>
        <v>55</v>
      </c>
      <c r="D49" s="12">
        <f>ROUND((($G$3*($G$4/100)))/((0.000022957*(PI()*POWER((((C49)/2)),2)))*POWER((1-(SUM($B$3:B49)/A49)),A49)),0)</f>
        <v>8164</v>
      </c>
    </row>
    <row r="50" spans="1:4" x14ac:dyDescent="0.25">
      <c r="A50" s="12">
        <v>48</v>
      </c>
      <c r="B50" s="12">
        <v>0.03</v>
      </c>
      <c r="C50" s="12">
        <f t="shared" si="0"/>
        <v>55</v>
      </c>
      <c r="D50" s="12">
        <f>ROUND((($G$3*($G$4/100)))/((0.000022957*(PI()*POWER((((C50)/2)),2)))*POWER((1-(SUM($B$3:B50)/A50)),A50)),0)</f>
        <v>8416</v>
      </c>
    </row>
    <row r="51" spans="1:4" x14ac:dyDescent="0.25">
      <c r="A51" s="12">
        <v>49</v>
      </c>
      <c r="B51" s="12">
        <v>0.03</v>
      </c>
      <c r="C51" s="12">
        <f t="shared" si="0"/>
        <v>55</v>
      </c>
      <c r="D51" s="12">
        <f>ROUND((($G$3*($G$4/100)))/((0.000022957*(PI()*POWER((((C51)/2)),2)))*POWER((1-(SUM($B$3:B51)/A51)),A51)),0)</f>
        <v>8676</v>
      </c>
    </row>
    <row r="52" spans="1:4" x14ac:dyDescent="0.25">
      <c r="A52" s="12">
        <v>50</v>
      </c>
      <c r="B52" s="12">
        <v>0.03</v>
      </c>
      <c r="C52" s="12">
        <f t="shared" si="0"/>
        <v>55</v>
      </c>
      <c r="D52" s="12">
        <f>ROUND((($G$3*($G$4/100)))/((0.000022957*(PI()*POWER((((C52)/2)),2)))*POWER((1-(SUM($B$3:B52)/A52)),A52)),0)</f>
        <v>8945</v>
      </c>
    </row>
  </sheetData>
  <mergeCells count="10">
    <mergeCell ref="G15:H15"/>
    <mergeCell ref="K11:L11"/>
    <mergeCell ref="K12:L12"/>
    <mergeCell ref="K13:L13"/>
    <mergeCell ref="A1:D1"/>
    <mergeCell ref="H3:I3"/>
    <mergeCell ref="H4:I4"/>
    <mergeCell ref="K1:L1"/>
    <mergeCell ref="K10:L10"/>
    <mergeCell ref="G6:I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0"/>
  <sheetViews>
    <sheetView workbookViewId="0">
      <selection activeCell="P21" sqref="P21"/>
    </sheetView>
  </sheetViews>
  <sheetFormatPr defaultRowHeight="13.2" x14ac:dyDescent="0.25"/>
  <cols>
    <col min="1" max="1" width="9.109375" style="44"/>
    <col min="2" max="2" width="11.88671875" customWidth="1"/>
    <col min="3" max="3" width="13.6640625" style="44" customWidth="1"/>
    <col min="7" max="7" width="18" customWidth="1"/>
    <col min="8" max="8" width="8.5546875" customWidth="1"/>
    <col min="9" max="9" width="14.5546875" customWidth="1"/>
  </cols>
  <sheetData>
    <row r="1" spans="1:16" x14ac:dyDescent="0.25">
      <c r="A1" s="43" t="s">
        <v>47</v>
      </c>
      <c r="B1" s="2" t="s">
        <v>49</v>
      </c>
      <c r="C1" s="43" t="s">
        <v>48</v>
      </c>
      <c r="G1" s="43" t="s">
        <v>47</v>
      </c>
      <c r="H1" s="2" t="s">
        <v>49</v>
      </c>
      <c r="I1" s="43" t="s">
        <v>48</v>
      </c>
    </row>
    <row r="2" spans="1:16" x14ac:dyDescent="0.25">
      <c r="A2" s="44">
        <v>1000</v>
      </c>
      <c r="B2">
        <v>0.05</v>
      </c>
      <c r="C2" s="44">
        <f>A2-(A2*B2)</f>
        <v>950</v>
      </c>
      <c r="F2">
        <v>1</v>
      </c>
      <c r="G2">
        <v>1000</v>
      </c>
      <c r="H2">
        <v>0.05</v>
      </c>
      <c r="I2">
        <f>$G$2*POWER((1-(SUM($H$2:H2)/F2)),F2)</f>
        <v>950</v>
      </c>
    </row>
    <row r="3" spans="1:16" x14ac:dyDescent="0.25">
      <c r="A3" s="44">
        <f>C2</f>
        <v>950</v>
      </c>
      <c r="B3">
        <v>0.04</v>
      </c>
      <c r="C3" s="44">
        <f>A3-(A3*B3)</f>
        <v>912</v>
      </c>
      <c r="F3">
        <v>2</v>
      </c>
      <c r="H3">
        <v>0.04</v>
      </c>
      <c r="I3">
        <f>$G$2*POWER((1-(SUM($H$2:H3)/F3)),F3)</f>
        <v>912.02499999999998</v>
      </c>
    </row>
    <row r="4" spans="1:16" x14ac:dyDescent="0.25">
      <c r="A4" s="44">
        <f t="shared" ref="A4:A30" si="0">C3</f>
        <v>912</v>
      </c>
      <c r="B4">
        <v>0.03</v>
      </c>
      <c r="C4" s="44">
        <f>A4-(A4*B4)</f>
        <v>884.64</v>
      </c>
      <c r="F4">
        <v>3</v>
      </c>
      <c r="H4">
        <v>0.03</v>
      </c>
      <c r="I4">
        <f>$G$2*POWER((1-(SUM($H$2:H4)/F4)),F4)</f>
        <v>884.73599999999999</v>
      </c>
    </row>
    <row r="5" spans="1:16" x14ac:dyDescent="0.25">
      <c r="A5" s="44">
        <f t="shared" si="0"/>
        <v>884.64</v>
      </c>
      <c r="B5">
        <v>0.03</v>
      </c>
      <c r="C5" s="44">
        <f>A5-(A5*B5)</f>
        <v>858.10079999999994</v>
      </c>
      <c r="F5">
        <v>4</v>
      </c>
      <c r="H5">
        <v>0.03</v>
      </c>
      <c r="I5">
        <f>$G$2*POWER((1-(SUM($H$2:H5)/F5)),F5)</f>
        <v>858.22854003906264</v>
      </c>
    </row>
    <row r="6" spans="1:16" x14ac:dyDescent="0.25">
      <c r="A6" s="44">
        <f t="shared" si="0"/>
        <v>858.10079999999994</v>
      </c>
      <c r="B6">
        <v>0.03</v>
      </c>
      <c r="C6" s="44">
        <f>A6-(A6*B6)</f>
        <v>832.35777599999994</v>
      </c>
      <c r="F6">
        <v>5</v>
      </c>
      <c r="H6">
        <v>0.03</v>
      </c>
      <c r="I6">
        <f>$G$2*POWER((1-(SUM($H$2:H6)/F6)),F6)</f>
        <v>832.50177761382383</v>
      </c>
    </row>
    <row r="7" spans="1:16" x14ac:dyDescent="0.25">
      <c r="A7" s="44">
        <f t="shared" si="0"/>
        <v>832.35777599999994</v>
      </c>
      <c r="B7">
        <v>0.03</v>
      </c>
      <c r="C7" s="44">
        <f t="shared" ref="C7:C30" si="1">A7-(A7*B7)</f>
        <v>807.38704271999995</v>
      </c>
      <c r="F7">
        <v>6</v>
      </c>
      <c r="H7">
        <v>0.03</v>
      </c>
      <c r="I7">
        <f>$G$2*POWER((1-(SUM($H$2:H7)/F7)),F7)</f>
        <v>807.53969608201544</v>
      </c>
    </row>
    <row r="8" spans="1:16" x14ac:dyDescent="0.25">
      <c r="A8" s="44">
        <f t="shared" si="0"/>
        <v>807.38704271999995</v>
      </c>
      <c r="B8">
        <v>0.03</v>
      </c>
      <c r="C8" s="44">
        <f t="shared" si="1"/>
        <v>783.16543143839999</v>
      </c>
      <c r="F8">
        <v>7</v>
      </c>
      <c r="H8">
        <v>0.03</v>
      </c>
      <c r="I8">
        <f>$G$2*POWER((1-(SUM($H$2:H8)/F8)),F8)</f>
        <v>783.32248229050776</v>
      </c>
    </row>
    <row r="9" spans="1:16" x14ac:dyDescent="0.25">
      <c r="A9" s="44">
        <f t="shared" si="0"/>
        <v>783.16543143839999</v>
      </c>
      <c r="B9">
        <v>0.03</v>
      </c>
      <c r="C9" s="44">
        <f t="shared" si="1"/>
        <v>759.67046849524797</v>
      </c>
      <c r="F9">
        <v>8</v>
      </c>
      <c r="H9">
        <v>0.03</v>
      </c>
      <c r="I9">
        <f>$G$2*POWER((1-(SUM($H$2:H9)/F9)),F9)</f>
        <v>759.82933308936276</v>
      </c>
    </row>
    <row r="10" spans="1:16" x14ac:dyDescent="0.25">
      <c r="A10" s="44">
        <f t="shared" si="0"/>
        <v>759.67046849524797</v>
      </c>
      <c r="B10">
        <v>0.03</v>
      </c>
      <c r="C10" s="44">
        <f t="shared" si="1"/>
        <v>736.88035444039053</v>
      </c>
      <c r="F10">
        <v>9</v>
      </c>
      <c r="H10">
        <v>0.03</v>
      </c>
      <c r="I10">
        <f>$G$2*POWER((1-(SUM($H$2:H10)/F10)),F10)</f>
        <v>737.03937285317261</v>
      </c>
    </row>
    <row r="11" spans="1:16" x14ac:dyDescent="0.25">
      <c r="A11" s="44">
        <f t="shared" si="0"/>
        <v>736.88035444039053</v>
      </c>
      <c r="B11">
        <v>0.03</v>
      </c>
      <c r="C11" s="44">
        <f t="shared" si="1"/>
        <v>714.77394380717885</v>
      </c>
      <c r="F11">
        <v>10</v>
      </c>
      <c r="H11">
        <v>0.03</v>
      </c>
      <c r="I11">
        <f>$G$2*POWER((1-(SUM($H$2:H11)/F11)),F11)</f>
        <v>714.93200744784986</v>
      </c>
    </row>
    <row r="12" spans="1:16" x14ac:dyDescent="0.25">
      <c r="A12" s="44">
        <f t="shared" si="0"/>
        <v>714.77394380717885</v>
      </c>
      <c r="B12">
        <v>0.03</v>
      </c>
      <c r="C12" s="44">
        <f t="shared" si="1"/>
        <v>693.33072549296344</v>
      </c>
      <c r="F12">
        <v>11</v>
      </c>
      <c r="H12">
        <v>0.03</v>
      </c>
      <c r="I12">
        <f>$G$2*POWER((1-(SUM($H$2:H12)/F12)),F12)</f>
        <v>693.48707431630896</v>
      </c>
    </row>
    <row r="13" spans="1:16" x14ac:dyDescent="0.25">
      <c r="A13" s="44">
        <f t="shared" si="0"/>
        <v>693.33072549296344</v>
      </c>
      <c r="B13">
        <v>0.03</v>
      </c>
      <c r="C13" s="44">
        <f t="shared" si="1"/>
        <v>672.53080372817453</v>
      </c>
      <c r="F13">
        <v>12</v>
      </c>
      <c r="H13">
        <v>0.03</v>
      </c>
      <c r="I13">
        <f>$G$2*POWER((1-(SUM($H$2:H13)/F13)),F13)</f>
        <v>672.68490815298344</v>
      </c>
    </row>
    <row r="14" spans="1:16" x14ac:dyDescent="0.25">
      <c r="A14" s="44">
        <f t="shared" si="0"/>
        <v>672.53080372817453</v>
      </c>
      <c r="B14">
        <v>0.03</v>
      </c>
      <c r="C14" s="44">
        <f t="shared" si="1"/>
        <v>652.3548796163293</v>
      </c>
      <c r="F14">
        <v>13</v>
      </c>
      <c r="H14">
        <v>0.03</v>
      </c>
      <c r="I14">
        <f>$G$2*POWER((1-(SUM($H$2:H14)/F14)),F14)</f>
        <v>652.50636799072629</v>
      </c>
    </row>
    <row r="15" spans="1:16" x14ac:dyDescent="0.25">
      <c r="A15" s="44">
        <f t="shared" si="0"/>
        <v>652.3548796163293</v>
      </c>
      <c r="B15">
        <v>0.03</v>
      </c>
      <c r="C15" s="44">
        <f t="shared" si="1"/>
        <v>632.78423322783942</v>
      </c>
      <c r="F15">
        <v>14</v>
      </c>
      <c r="H15">
        <v>0.03</v>
      </c>
      <c r="I15">
        <f>$G$2*POWER((1-(SUM($H$2:H15)/F15)),F15)</f>
        <v>632.93284529090829</v>
      </c>
    </row>
    <row r="16" spans="1:16" x14ac:dyDescent="0.25">
      <c r="A16" s="44">
        <f t="shared" si="0"/>
        <v>632.78423322783942</v>
      </c>
      <c r="B16">
        <v>0.03</v>
      </c>
      <c r="C16" s="44">
        <f t="shared" si="1"/>
        <v>613.80070623100426</v>
      </c>
      <c r="F16">
        <v>15</v>
      </c>
      <c r="H16">
        <v>0.03</v>
      </c>
      <c r="I16">
        <f>$G$2*POWER((1-(SUM($H$2:H16)/F16)),F16)</f>
        <v>613.94626215620838</v>
      </c>
      <c r="P16" t="e">
        <f>ROUND((($G$3/$G$4))/((0.000022957*(PI()*POWER((((#REF!)/2)),2)))*POWER((1-(SUM(#REF!)/#REF!)),#REF!)),0)</f>
        <v>#DIV/0!</v>
      </c>
    </row>
    <row r="17" spans="1:16" x14ac:dyDescent="0.25">
      <c r="A17" s="44">
        <f t="shared" si="0"/>
        <v>613.80070623100426</v>
      </c>
      <c r="B17">
        <v>0.03</v>
      </c>
      <c r="C17" s="44">
        <f t="shared" si="1"/>
        <v>595.38668504407417</v>
      </c>
      <c r="F17">
        <v>16</v>
      </c>
      <c r="H17">
        <v>0.03</v>
      </c>
      <c r="I17">
        <f>$G$2*POWER((1-(SUM($H$2:H17)/F17)),F17)</f>
        <v>595.52906421221996</v>
      </c>
    </row>
    <row r="18" spans="1:16" x14ac:dyDescent="0.25">
      <c r="A18" s="44">
        <f t="shared" si="0"/>
        <v>595.38668504407417</v>
      </c>
      <c r="B18">
        <v>0.03</v>
      </c>
      <c r="C18" s="44">
        <f t="shared" si="1"/>
        <v>577.52508449275194</v>
      </c>
      <c r="F18">
        <v>17</v>
      </c>
      <c r="H18">
        <v>0.03</v>
      </c>
      <c r="I18">
        <f>$G$2*POWER((1-(SUM($H$2:H18)/F18)),F18)</f>
        <v>577.66421055491924</v>
      </c>
      <c r="O18" t="s">
        <v>21</v>
      </c>
      <c r="P18" t="e">
        <f>ROUND((($G$3/$G$4))/((0.000022957*(PI()*POWER((((#REF!)/2)),2)))*POWER((1-#REF!),#REF!)),0)</f>
        <v>#DIV/0!</v>
      </c>
    </row>
    <row r="19" spans="1:16" x14ac:dyDescent="0.25">
      <c r="A19" s="44">
        <f t="shared" si="0"/>
        <v>577.52508449275194</v>
      </c>
      <c r="B19">
        <v>0.03</v>
      </c>
      <c r="C19" s="44">
        <f t="shared" si="1"/>
        <v>560.19933195796943</v>
      </c>
      <c r="F19">
        <v>18</v>
      </c>
      <c r="H19">
        <v>0.03</v>
      </c>
      <c r="I19">
        <f>$G$2*POWER((1-(SUM($H$2:H19)/F19)),F19)</f>
        <v>560.33516208803542</v>
      </c>
    </row>
    <row r="20" spans="1:16" x14ac:dyDescent="0.25">
      <c r="A20" s="44">
        <f t="shared" si="0"/>
        <v>560.19933195796943</v>
      </c>
      <c r="B20">
        <v>0.03</v>
      </c>
      <c r="C20" s="44">
        <f t="shared" si="1"/>
        <v>543.39335199923039</v>
      </c>
      <c r="F20">
        <v>19</v>
      </c>
      <c r="H20">
        <v>0.03</v>
      </c>
      <c r="I20">
        <f>$G$2*POWER((1-(SUM($H$2:H20)/F20)),F20)</f>
        <v>543.52586901029963</v>
      </c>
    </row>
    <row r="21" spans="1:16" x14ac:dyDescent="0.25">
      <c r="A21" s="44">
        <f t="shared" si="0"/>
        <v>543.39335199923039</v>
      </c>
      <c r="B21">
        <v>0.03</v>
      </c>
      <c r="C21" s="44">
        <f t="shared" si="1"/>
        <v>527.09155143925352</v>
      </c>
      <c r="F21">
        <v>20</v>
      </c>
      <c r="H21">
        <v>0.03</v>
      </c>
      <c r="I21">
        <f>$G$2*POWER((1-(SUM($H$2:H21)/F21)),F21)</f>
        <v>527.22075790280951</v>
      </c>
    </row>
    <row r="22" spans="1:16" x14ac:dyDescent="0.25">
      <c r="A22" s="44">
        <f t="shared" si="0"/>
        <v>527.09155143925352</v>
      </c>
      <c r="B22">
        <v>0.03</v>
      </c>
      <c r="C22" s="44">
        <f t="shared" si="1"/>
        <v>511.27880489607594</v>
      </c>
      <c r="F22">
        <v>21</v>
      </c>
      <c r="H22">
        <v>0.03</v>
      </c>
      <c r="I22">
        <f>$G$2*POWER((1-(SUM($H$2:H22)/F22)),F22)</f>
        <v>511.40471869006433</v>
      </c>
    </row>
    <row r="23" spans="1:16" x14ac:dyDescent="0.25">
      <c r="A23" s="44">
        <f t="shared" si="0"/>
        <v>511.27880489607594</v>
      </c>
      <c r="B23">
        <v>0.03</v>
      </c>
      <c r="C23" s="44">
        <f t="shared" si="1"/>
        <v>495.94044074919367</v>
      </c>
      <c r="F23">
        <v>22</v>
      </c>
      <c r="H23">
        <v>0.03</v>
      </c>
      <c r="I23">
        <f>$G$2*POWER((1-(SUM($H$2:H23)/F23)),F23)</f>
        <v>496.06309164400722</v>
      </c>
    </row>
    <row r="24" spans="1:16" x14ac:dyDescent="0.25">
      <c r="A24" s="44">
        <f t="shared" si="0"/>
        <v>495.94044074919367</v>
      </c>
      <c r="B24">
        <v>0.03</v>
      </c>
      <c r="C24" s="44">
        <f t="shared" si="1"/>
        <v>481.06222752671783</v>
      </c>
      <c r="F24">
        <v>23</v>
      </c>
      <c r="H24">
        <v>0.03</v>
      </c>
      <c r="I24">
        <f>$G$2*POWER((1-(SUM($H$2:H24)/F24)),F24)</f>
        <v>481.18165453719911</v>
      </c>
    </row>
    <row r="25" spans="1:16" x14ac:dyDescent="0.25">
      <c r="A25" s="44">
        <f t="shared" si="0"/>
        <v>481.06222752671783</v>
      </c>
      <c r="B25">
        <v>0.03</v>
      </c>
      <c r="C25" s="44">
        <f t="shared" si="1"/>
        <v>466.6303607009163</v>
      </c>
      <c r="F25">
        <v>24</v>
      </c>
      <c r="H25">
        <v>0.03</v>
      </c>
      <c r="I25">
        <f>$G$2*POWER((1-(SUM($H$2:H25)/F25)),F25)</f>
        <v>466.74661001190458</v>
      </c>
    </row>
    <row r="26" spans="1:16" x14ac:dyDescent="0.25">
      <c r="A26" s="44">
        <f t="shared" si="0"/>
        <v>466.6303607009163</v>
      </c>
      <c r="B26">
        <v>0.03</v>
      </c>
      <c r="C26" s="44">
        <f t="shared" si="1"/>
        <v>452.63144987988881</v>
      </c>
      <c r="F26">
        <v>25</v>
      </c>
      <c r="H26">
        <v>0.03</v>
      </c>
      <c r="I26">
        <f>$G$2*POWER((1-(SUM($H$2:H26)/F26)),F26)</f>
        <v>452.74457320678874</v>
      </c>
    </row>
    <row r="27" spans="1:16" x14ac:dyDescent="0.25">
      <c r="A27" s="44">
        <f t="shared" si="0"/>
        <v>452.63144987988881</v>
      </c>
      <c r="B27">
        <v>0.03</v>
      </c>
      <c r="C27" s="44">
        <f t="shared" si="1"/>
        <v>439.05250638349213</v>
      </c>
      <c r="F27">
        <v>26</v>
      </c>
      <c r="H27">
        <v>0.03</v>
      </c>
      <c r="I27">
        <f>$G$2*POWER((1-(SUM($H$2:H27)/F27)),F27)</f>
        <v>439.16255966669718</v>
      </c>
    </row>
    <row r="28" spans="1:16" x14ac:dyDescent="0.25">
      <c r="A28" s="44">
        <f t="shared" si="0"/>
        <v>439.05250638349213</v>
      </c>
      <c r="B28">
        <v>0.03</v>
      </c>
      <c r="C28" s="44">
        <f t="shared" si="1"/>
        <v>425.88093119198737</v>
      </c>
      <c r="F28">
        <v>27</v>
      </c>
      <c r="H28">
        <v>0.03</v>
      </c>
      <c r="I28">
        <f>$G$2*POWER((1-(SUM($H$2:H28)/F28)),F28)</f>
        <v>425.98797355026369</v>
      </c>
    </row>
    <row r="29" spans="1:16" x14ac:dyDescent="0.25">
      <c r="A29" s="44">
        <f t="shared" si="0"/>
        <v>425.88093119198737</v>
      </c>
      <c r="B29">
        <v>0.03</v>
      </c>
      <c r="C29" s="44">
        <f t="shared" si="1"/>
        <v>413.10450325622776</v>
      </c>
      <c r="F29">
        <v>28</v>
      </c>
      <c r="H29">
        <v>0.03</v>
      </c>
      <c r="I29">
        <f>$G$2*POWER((1-(SUM($H$2:H29)/F29)),F29)</f>
        <v>413.20859614291464</v>
      </c>
    </row>
    <row r="30" spans="1:16" x14ac:dyDescent="0.25">
      <c r="A30" s="44">
        <f t="shared" si="0"/>
        <v>413.10450325622776</v>
      </c>
      <c r="B30">
        <v>0.03</v>
      </c>
      <c r="C30" s="44">
        <f t="shared" si="1"/>
        <v>400.71136815854095</v>
      </c>
      <c r="F30">
        <v>29</v>
      </c>
      <c r="H30">
        <v>0.03</v>
      </c>
      <c r="I30">
        <f>$G$2*POWER((1-(SUM($H$2:H30)/F30)),F30)</f>
        <v>400.81257467803277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Wisconsin</vt:lpstr>
      <vt:lpstr>scratch</vt:lpstr>
    </vt:vector>
  </TitlesOfParts>
  <Company>University of Pennsylvania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</dc:creator>
  <cp:lastModifiedBy>Habrel, Katherine</cp:lastModifiedBy>
  <cp:lastPrinted>2005-08-23T13:33:59Z</cp:lastPrinted>
  <dcterms:created xsi:type="dcterms:W3CDTF">2004-12-09T20:45:13Z</dcterms:created>
  <dcterms:modified xsi:type="dcterms:W3CDTF">2020-04-17T20:18:55Z</dcterms:modified>
</cp:coreProperties>
</file>