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entral\water\WQWT_PROJECTS\WY_CQ_BMP_TRACKING\HannahVorrie20202022\KatherineWendorf2023\VolunteerMonitoring\Websites\UFW\Monitoring&amp;Evaluation\"/>
    </mc:Choice>
  </mc:AlternateContent>
  <xr:revisionPtr revIDLastSave="0" documentId="8_{8EE9D206-F7F8-4F16-8EAF-344D817DABE0}" xr6:coauthVersionLast="47" xr6:coauthVersionMax="47" xr10:uidLastSave="{00000000-0000-0000-0000-000000000000}"/>
  <bookViews>
    <workbookView xWindow="1170" yWindow="1170" windowWidth="21600" windowHeight="11385" xr2:uid="{BF711042-CD34-4B24-9308-B931DF564402}"/>
  </bookViews>
  <sheets>
    <sheet name="Instructions" sheetId="7" r:id="rId1"/>
    <sheet name="Water Quality Data" sheetId="1" r:id="rId2"/>
    <sheet name="AllData" sheetId="2" state="hidden" r:id="rId3"/>
    <sheet name="Flow &amp; Transparency" sheetId="5" state="hidden" r:id="rId4"/>
    <sheet name="Flow &amp; Transparency Data" sheetId="6" r:id="rId5"/>
    <sheet name="Location Information" sheetId="10" r:id="rId6"/>
    <sheet name="TP WQ Standard 2" sheetId="9" state="hidden" r:id="rId7"/>
    <sheet name="Sampling_Sites" sheetId="3" state="hidden" r:id="rId8"/>
  </sheets>
  <definedNames>
    <definedName name="Sampling_Sites">Sampling_Sites!$B$3:$B$22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6" l="1"/>
  <c r="Q7" i="6" s="1"/>
  <c r="D6" i="1"/>
  <c r="D7" i="1" s="1"/>
  <c r="D8" i="1" s="1"/>
  <c r="D9" i="1" s="1"/>
  <c r="D10" i="1" s="1"/>
  <c r="D11" i="1" s="1"/>
  <c r="L12" i="1" s="1"/>
  <c r="R7" i="6" l="1"/>
  <c r="H7" i="6"/>
  <c r="J7" i="6"/>
  <c r="O7" i="6"/>
  <c r="P7" i="6"/>
  <c r="I7" i="6"/>
  <c r="G7" i="6"/>
  <c r="O10" i="1"/>
  <c r="S7" i="1"/>
  <c r="P9" i="1"/>
  <c r="Q10" i="1"/>
  <c r="R11" i="1"/>
  <c r="S12" i="1"/>
  <c r="S8" i="1"/>
  <c r="U7" i="1"/>
  <c r="T11" i="1"/>
  <c r="U12" i="1"/>
  <c r="U8" i="1"/>
  <c r="V9" i="1"/>
  <c r="W10" i="1"/>
  <c r="AA7" i="1"/>
  <c r="X9" i="1"/>
  <c r="Y10" i="1"/>
  <c r="Z11" i="1"/>
  <c r="AA12" i="1"/>
  <c r="AA8" i="1"/>
  <c r="Q11" i="1"/>
  <c r="S9" i="1"/>
  <c r="T12" i="1"/>
  <c r="V10" i="1"/>
  <c r="Y11" i="1"/>
  <c r="O7" i="1"/>
  <c r="P12" i="1"/>
  <c r="Q9" i="1"/>
  <c r="T10" i="1"/>
  <c r="V8" i="1"/>
  <c r="X12" i="1"/>
  <c r="Z10" i="1"/>
  <c r="O11" i="1"/>
  <c r="R7" i="1"/>
  <c r="P10" i="1"/>
  <c r="R12" i="1"/>
  <c r="R8" i="1"/>
  <c r="T7" i="1"/>
  <c r="T8" i="1"/>
  <c r="U9" i="1"/>
  <c r="W11" i="1"/>
  <c r="Z7" i="1"/>
  <c r="X10" i="1"/>
  <c r="Z12" i="1"/>
  <c r="Z8" i="1"/>
  <c r="AA9" i="1"/>
  <c r="O9" i="1"/>
  <c r="P7" i="1"/>
  <c r="P8" i="1"/>
  <c r="R10" i="1"/>
  <c r="S11" i="1"/>
  <c r="V7" i="1"/>
  <c r="U11" i="1"/>
  <c r="V12" i="1"/>
  <c r="W9" i="1"/>
  <c r="X7" i="1"/>
  <c r="X8" i="1"/>
  <c r="Y9" i="1"/>
  <c r="AA11" i="1"/>
  <c r="O12" i="1"/>
  <c r="O8" i="1"/>
  <c r="Q7" i="1"/>
  <c r="P11" i="1"/>
  <c r="Q12" i="1"/>
  <c r="Q8" i="1"/>
  <c r="R9" i="1"/>
  <c r="S10" i="1"/>
  <c r="W7" i="1"/>
  <c r="T9" i="1"/>
  <c r="U10" i="1"/>
  <c r="V11" i="1"/>
  <c r="W12" i="1"/>
  <c r="W8" i="1"/>
  <c r="Y7" i="1"/>
  <c r="X11" i="1"/>
  <c r="Y12" i="1"/>
  <c r="Y8" i="1"/>
  <c r="Z9" i="1"/>
  <c r="AA10" i="1"/>
  <c r="M11" i="1"/>
  <c r="N12" i="1"/>
  <c r="N8" i="1"/>
  <c r="M7" i="1"/>
  <c r="M10" i="1"/>
  <c r="N11" i="1"/>
  <c r="N7" i="1"/>
  <c r="M9" i="1"/>
  <c r="N10" i="1"/>
  <c r="M12" i="1"/>
  <c r="N9" i="1"/>
  <c r="M8" i="1"/>
  <c r="L7" i="1"/>
  <c r="L9" i="1"/>
  <c r="L8" i="1"/>
  <c r="L11" i="1"/>
  <c r="L10" i="1"/>
  <c r="E8" i="6"/>
  <c r="R8" i="6" l="1"/>
  <c r="Q8" i="6"/>
  <c r="G8" i="6"/>
  <c r="P8" i="6"/>
  <c r="J8" i="6"/>
  <c r="H8" i="6"/>
  <c r="O8" i="6"/>
  <c r="I8" i="6"/>
  <c r="W13" i="1"/>
  <c r="W14" i="1"/>
  <c r="AA14" i="1"/>
  <c r="AA13" i="1"/>
  <c r="S14" i="1"/>
  <c r="S13" i="1"/>
  <c r="O13" i="1"/>
  <c r="O14" i="1"/>
  <c r="E9" i="6"/>
  <c r="W117" i="2"/>
  <c r="V117" i="2"/>
  <c r="U117" i="2"/>
  <c r="T117" i="2"/>
  <c r="W111" i="2"/>
  <c r="V111" i="2"/>
  <c r="U111" i="2"/>
  <c r="T111" i="2"/>
  <c r="W105" i="2"/>
  <c r="V105" i="2"/>
  <c r="U105" i="2"/>
  <c r="T105" i="2"/>
  <c r="W99" i="2"/>
  <c r="V99" i="2"/>
  <c r="U99" i="2"/>
  <c r="T99" i="2"/>
  <c r="W93" i="2"/>
  <c r="V93" i="2"/>
  <c r="U93" i="2"/>
  <c r="T93" i="2"/>
  <c r="W87" i="2"/>
  <c r="V87" i="2"/>
  <c r="U87" i="2"/>
  <c r="T87" i="2"/>
  <c r="W81" i="2"/>
  <c r="V81" i="2"/>
  <c r="U81" i="2"/>
  <c r="T81" i="2"/>
  <c r="W39" i="2"/>
  <c r="V39" i="2"/>
  <c r="U39" i="2"/>
  <c r="T39" i="2"/>
  <c r="W33" i="2"/>
  <c r="V33" i="2"/>
  <c r="U33" i="2"/>
  <c r="T33" i="2"/>
  <c r="W21" i="2"/>
  <c r="V21" i="2"/>
  <c r="U21" i="2"/>
  <c r="T21" i="2"/>
  <c r="W15" i="2"/>
  <c r="V15" i="2"/>
  <c r="U15" i="2"/>
  <c r="T15" i="2"/>
  <c r="W3" i="2"/>
  <c r="V3" i="2"/>
  <c r="U3" i="2"/>
  <c r="T3" i="2"/>
  <c r="R9" i="6" l="1"/>
  <c r="I9" i="6"/>
  <c r="P9" i="6"/>
  <c r="J9" i="6"/>
  <c r="H9" i="6"/>
  <c r="O9" i="6"/>
  <c r="Q9" i="6"/>
  <c r="G9" i="6"/>
  <c r="E10" i="6"/>
  <c r="O10" i="6" l="1"/>
  <c r="G10" i="6"/>
  <c r="H10" i="6"/>
  <c r="R10" i="6"/>
  <c r="I10" i="6"/>
  <c r="Q10" i="6"/>
  <c r="P10" i="6"/>
  <c r="J10" i="6"/>
  <c r="E11" i="6"/>
  <c r="P11" i="6" l="1"/>
  <c r="J11" i="6"/>
  <c r="H11" i="6"/>
  <c r="I11" i="6"/>
  <c r="O11" i="6"/>
  <c r="G11" i="6"/>
  <c r="R11" i="6"/>
  <c r="Q11" i="6"/>
  <c r="E12" i="6"/>
  <c r="Q12" i="6" l="1"/>
  <c r="O12" i="6"/>
  <c r="G12" i="6"/>
  <c r="R12" i="6"/>
  <c r="I12" i="6"/>
  <c r="P12" i="6"/>
  <c r="J12" i="6"/>
  <c r="H12" i="6"/>
  <c r="Z14" i="1"/>
  <c r="P13" i="1"/>
  <c r="Y13" i="1"/>
  <c r="T14" i="1"/>
  <c r="X13" i="1"/>
  <c r="L13" i="1"/>
  <c r="Q14" i="1"/>
  <c r="R13" i="1" l="1"/>
  <c r="R14" i="1"/>
  <c r="Z13" i="1"/>
  <c r="N13" i="1"/>
  <c r="N14" i="1"/>
  <c r="V13" i="1"/>
  <c r="V14" i="1"/>
  <c r="X14" i="1"/>
  <c r="Q13" i="1"/>
  <c r="L14" i="1"/>
  <c r="T13" i="1"/>
  <c r="Y14" i="1"/>
  <c r="U13" i="1"/>
  <c r="U14" i="1"/>
  <c r="M14" i="1"/>
  <c r="M13" i="1"/>
  <c r="P14" i="1"/>
</calcChain>
</file>

<file path=xl/sharedStrings.xml><?xml version="1.0" encoding="utf-8"?>
<sst xmlns="http://schemas.openxmlformats.org/spreadsheetml/2006/main" count="1968" uniqueCount="53">
  <si>
    <t>Month</t>
  </si>
  <si>
    <t>May</t>
  </si>
  <si>
    <t>-</t>
  </si>
  <si>
    <t>June</t>
  </si>
  <si>
    <t>July</t>
  </si>
  <si>
    <t>August</t>
  </si>
  <si>
    <t>ND</t>
  </si>
  <si>
    <t>September</t>
  </si>
  <si>
    <t>October</t>
  </si>
  <si>
    <t>Average</t>
  </si>
  <si>
    <t>Median</t>
  </si>
  <si>
    <t>TP WQ Standard</t>
  </si>
  <si>
    <t>TP (mg/L)</t>
  </si>
  <si>
    <t>DRP (mg/L)</t>
  </si>
  <si>
    <t>TSS (mg/L)</t>
  </si>
  <si>
    <t>TN (mg/L)</t>
  </si>
  <si>
    <t>TP Median</t>
  </si>
  <si>
    <t>DRP Median</t>
  </si>
  <si>
    <t>TSS Median</t>
  </si>
  <si>
    <t>TN Median</t>
  </si>
  <si>
    <t>Stream Name</t>
  </si>
  <si>
    <t>Sampling_Sites</t>
  </si>
  <si>
    <t>Bear Creek at State HWY 187</t>
  </si>
  <si>
    <t>Belle Fountain Creek at CTH B</t>
  </si>
  <si>
    <t>East Branch Fond du Lac River at 12th St</t>
  </si>
  <si>
    <t>Embarrass River at New London HWY 54</t>
  </si>
  <si>
    <t>Fox River - HWY 33</t>
  </si>
  <si>
    <t>Grand River at CTH H Near Kingston, WI</t>
  </si>
  <si>
    <t>Little Wolf River at Royalton St HWY 54</t>
  </si>
  <si>
    <t>Mecan River - CTH C</t>
  </si>
  <si>
    <t>Montello River at 11th St. Bridge USGS Site ID 04072845</t>
  </si>
  <si>
    <t>Mud Creek at Mud Creek Rd</t>
  </si>
  <si>
    <t>Neenah Creek - CTH CM</t>
  </si>
  <si>
    <t>Pine River at HWY 49</t>
  </si>
  <si>
    <t>Pipe Creek - 30 ft above HWY 151 bridge</t>
  </si>
  <si>
    <t>Red River - Maple Ave</t>
  </si>
  <si>
    <t>Shioc River - St HWY 187</t>
  </si>
  <si>
    <t>Waukau Creek at CTH E USGS Site ID 04073970</t>
  </si>
  <si>
    <t>West Branch Fond du Lac River at Forest Ave</t>
  </si>
  <si>
    <t>West Branch Wolf River - West Branch Rd</t>
  </si>
  <si>
    <t>White River - White River Rd Landing</t>
  </si>
  <si>
    <t>Wolf River - CTH T</t>
  </si>
  <si>
    <t>Select Sampling Location</t>
  </si>
  <si>
    <t>Stream Flow</t>
  </si>
  <si>
    <t>Transparency</t>
  </si>
  <si>
    <t>Stream Flow (Cubic Feet per Second)</t>
  </si>
  <si>
    <t>Water Transparency (Centimeters)</t>
  </si>
  <si>
    <t>Upper Fox and Wolf Interactive Surface Water Data Spreadsheet</t>
  </si>
  <si>
    <t xml:space="preserve"> [0 cm (Cloudy) 120 cm (Clear)]</t>
  </si>
  <si>
    <t>Embarrass River- CTH M</t>
  </si>
  <si>
    <t>Pigeon River- Klemp Rd</t>
  </si>
  <si>
    <t>Sawyer Creek- N Westfield St</t>
  </si>
  <si>
    <t>Waupaca River- River Rd Weyauwega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</si>
</sst>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4"/>
      <color theme="1"/>
      <name val="Calibri"/>
      <family val="2"/>
      <scheme val="minor"/>
    </font>
    <font>
      <b/>
      <sz val="11"/>
      <color theme="1"/>
      <name val="Calibri"/>
      <family val="2"/>
      <scheme val="minor"/>
    </font>
    <font>
      <b/>
      <sz val="18"/>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128">
    <xf numFmtId="0" fontId="0" fillId="0" borderId="0" xfId="0"/>
    <xf numFmtId="0" fontId="0" fillId="0" borderId="0" xfId="0" applyAlignment="1">
      <alignment horizontal="center"/>
    </xf>
    <xf numFmtId="0" fontId="0" fillId="2" borderId="0" xfId="0" applyFill="1"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5" xfId="0" applyFill="1" applyBorder="1" applyAlignment="1">
      <alignment horizontal="center" vertical="center"/>
    </xf>
    <xf numFmtId="0" fontId="0" fillId="3" borderId="5" xfId="0" applyFill="1" applyBorder="1" applyAlignment="1">
      <alignment horizontal="center"/>
    </xf>
    <xf numFmtId="0" fontId="0" fillId="2" borderId="5" xfId="0" applyFill="1" applyBorder="1" applyAlignment="1">
      <alignment horizontal="center"/>
    </xf>
    <xf numFmtId="0" fontId="0" fillId="3" borderId="0" xfId="0" applyFill="1"/>
    <xf numFmtId="0" fontId="0" fillId="3" borderId="1" xfId="0" applyFill="1" applyBorder="1"/>
    <xf numFmtId="0" fontId="0" fillId="2" borderId="0" xfId="0" applyFill="1"/>
    <xf numFmtId="0" fontId="0" fillId="2" borderId="1" xfId="0" applyFill="1" applyBorder="1"/>
    <xf numFmtId="0" fontId="0" fillId="3" borderId="6" xfId="0" applyFill="1" applyBorder="1" applyAlignment="1">
      <alignment horizontal="center"/>
    </xf>
    <xf numFmtId="0" fontId="0" fillId="3" borderId="7" xfId="0" applyFill="1" applyBorder="1"/>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8"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7" xfId="0" applyFill="1" applyBorder="1" applyAlignment="1">
      <alignment horizontal="center"/>
    </xf>
    <xf numFmtId="0" fontId="0" fillId="0" borderId="1" xfId="0" applyBorder="1"/>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5" borderId="13"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3" borderId="10" xfId="0" applyFill="1" applyBorder="1" applyAlignment="1">
      <alignment horizontal="center"/>
    </xf>
    <xf numFmtId="0" fontId="0" fillId="11" borderId="11" xfId="0" applyFill="1" applyBorder="1" applyAlignment="1">
      <alignment horizontal="center"/>
    </xf>
    <xf numFmtId="0" fontId="0" fillId="11" borderId="10" xfId="0"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3" borderId="5" xfId="0" applyFill="1" applyBorder="1" applyAlignment="1">
      <alignment horizontal="center" vertical="center"/>
    </xf>
    <xf numFmtId="0" fontId="0" fillId="2" borderId="0" xfId="0" applyFill="1" applyAlignment="1">
      <alignment horizontal="center"/>
    </xf>
    <xf numFmtId="0" fontId="0" fillId="3" borderId="0" xfId="0" applyFill="1" applyAlignment="1">
      <alignment horizontal="center"/>
    </xf>
    <xf numFmtId="0" fontId="1" fillId="0" borderId="0" xfId="0" applyFont="1" applyAlignment="1">
      <alignment horizontal="center"/>
    </xf>
    <xf numFmtId="0" fontId="0" fillId="17" borderId="16"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2" fillId="7" borderId="13" xfId="0" applyFont="1" applyFill="1" applyBorder="1" applyAlignment="1">
      <alignment horizontal="center"/>
    </xf>
    <xf numFmtId="0" fontId="2" fillId="7" borderId="15" xfId="0" applyFont="1" applyFill="1" applyBorder="1" applyAlignment="1">
      <alignment horizontal="center"/>
    </xf>
    <xf numFmtId="0" fontId="2" fillId="2" borderId="15" xfId="0" applyFont="1" applyFill="1" applyBorder="1" applyAlignment="1">
      <alignment horizontal="center"/>
    </xf>
    <xf numFmtId="0" fontId="2" fillId="12" borderId="15" xfId="0" applyFont="1" applyFill="1" applyBorder="1" applyAlignment="1">
      <alignment horizontal="center"/>
    </xf>
    <xf numFmtId="0" fontId="2" fillId="15" borderId="15" xfId="0" applyFont="1" applyFill="1" applyBorder="1" applyAlignment="1">
      <alignment horizontal="center"/>
    </xf>
    <xf numFmtId="0" fontId="2" fillId="8" borderId="6" xfId="0" applyFont="1" applyFill="1" applyBorder="1" applyAlignment="1">
      <alignment horizontal="center"/>
    </xf>
    <xf numFmtId="0" fontId="2" fillId="9" borderId="6" xfId="0" applyFont="1" applyFill="1" applyBorder="1" applyAlignment="1">
      <alignment horizontal="center"/>
    </xf>
    <xf numFmtId="0" fontId="2" fillId="13" borderId="6" xfId="0" applyFont="1" applyFill="1" applyBorder="1" applyAlignment="1">
      <alignment horizontal="center"/>
    </xf>
    <xf numFmtId="2" fontId="2" fillId="13" borderId="6" xfId="0" applyNumberFormat="1" applyFont="1" applyFill="1" applyBorder="1" applyAlignment="1">
      <alignment horizontal="center"/>
    </xf>
    <xf numFmtId="0" fontId="2" fillId="16" borderId="6" xfId="0" applyFont="1" applyFill="1" applyBorder="1" applyAlignment="1">
      <alignment horizontal="center"/>
    </xf>
    <xf numFmtId="2" fontId="2" fillId="16" borderId="6" xfId="0" applyNumberFormat="1" applyFont="1" applyFill="1" applyBorder="1" applyAlignment="1">
      <alignment horizontal="center"/>
    </xf>
    <xf numFmtId="0" fontId="2" fillId="8" borderId="13" xfId="0" applyFont="1" applyFill="1" applyBorder="1" applyAlignment="1">
      <alignment horizontal="center"/>
    </xf>
    <xf numFmtId="0" fontId="2" fillId="9" borderId="13" xfId="0" applyFont="1" applyFill="1" applyBorder="1" applyAlignment="1">
      <alignment horizontal="center"/>
    </xf>
    <xf numFmtId="0" fontId="2" fillId="13" borderId="13" xfId="0" applyFont="1" applyFill="1" applyBorder="1" applyAlignment="1">
      <alignment horizontal="center"/>
    </xf>
    <xf numFmtId="0" fontId="2" fillId="16" borderId="13" xfId="0" applyFont="1" applyFill="1" applyBorder="1" applyAlignment="1">
      <alignment horizontal="center"/>
    </xf>
    <xf numFmtId="0" fontId="3" fillId="0" borderId="0" xfId="0" applyFont="1"/>
    <xf numFmtId="0" fontId="0" fillId="0" borderId="0" xfId="0" applyAlignment="1">
      <alignment wrapText="1"/>
    </xf>
    <xf numFmtId="0" fontId="0" fillId="18" borderId="13" xfId="0" applyFill="1" applyBorder="1" applyAlignment="1">
      <alignment horizontal="center"/>
    </xf>
    <xf numFmtId="0" fontId="0" fillId="10" borderId="13" xfId="0" applyFill="1" applyBorder="1" applyAlignment="1">
      <alignment horizontal="center"/>
    </xf>
    <xf numFmtId="0" fontId="0" fillId="19" borderId="13" xfId="0" applyFill="1" applyBorder="1" applyAlignment="1">
      <alignment horizontal="center"/>
    </xf>
    <xf numFmtId="0" fontId="0" fillId="17" borderId="0" xfId="0" applyFill="1" applyAlignment="1">
      <alignment horizontal="center"/>
    </xf>
    <xf numFmtId="0" fontId="3" fillId="0" borderId="0" xfId="0" applyFont="1" applyBorder="1"/>
    <xf numFmtId="0" fontId="0" fillId="0" borderId="0" xfId="0" applyBorder="1"/>
    <xf numFmtId="0" fontId="1" fillId="0" borderId="0" xfId="0" applyFont="1" applyBorder="1" applyAlignment="1">
      <alignment horizontal="center"/>
    </xf>
    <xf numFmtId="0" fontId="0" fillId="0" borderId="0" xfId="0" applyBorder="1" applyAlignment="1">
      <alignment horizontal="center"/>
    </xf>
    <xf numFmtId="0" fontId="0" fillId="10" borderId="0" xfId="0" applyFill="1" applyBorder="1" applyAlignment="1">
      <alignment horizontal="center"/>
    </xf>
    <xf numFmtId="0" fontId="0" fillId="2" borderId="0" xfId="0" applyFill="1" applyBorder="1" applyAlignment="1">
      <alignment horizontal="center"/>
    </xf>
    <xf numFmtId="0" fontId="0" fillId="3" borderId="0" xfId="0" applyFill="1" applyBorder="1" applyAlignment="1">
      <alignment horizontal="center"/>
    </xf>
    <xf numFmtId="0" fontId="0" fillId="3" borderId="0" xfId="0" applyFill="1" applyBorder="1"/>
    <xf numFmtId="0" fontId="0" fillId="2" borderId="0" xfId="0" applyFill="1" applyBorder="1"/>
    <xf numFmtId="0" fontId="0" fillId="2" borderId="9" xfId="0" applyFill="1" applyBorder="1" applyAlignment="1">
      <alignment horizontal="center"/>
    </xf>
    <xf numFmtId="0" fontId="0" fillId="2" borderId="8" xfId="0" applyFill="1" applyBorder="1" applyAlignment="1">
      <alignment horizontal="center"/>
    </xf>
    <xf numFmtId="0" fontId="0" fillId="6" borderId="10" xfId="0" applyFill="1" applyBorder="1" applyAlignment="1">
      <alignment horizontal="center"/>
    </xf>
    <xf numFmtId="0" fontId="0" fillId="14" borderId="10"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3" borderId="5" xfId="0" applyFill="1" applyBorder="1" applyAlignment="1">
      <alignment horizontal="center" vertical="center"/>
    </xf>
    <xf numFmtId="0" fontId="2" fillId="7" borderId="6" xfId="0" applyFont="1" applyFill="1" applyBorder="1" applyAlignment="1">
      <alignment horizontal="center"/>
    </xf>
    <xf numFmtId="0" fontId="2" fillId="15" borderId="6" xfId="0" applyFont="1" applyFill="1" applyBorder="1" applyAlignment="1">
      <alignment horizontal="center"/>
    </xf>
    <xf numFmtId="0" fontId="2" fillId="2" borderId="6" xfId="0" applyFont="1" applyFill="1" applyBorder="1" applyAlignment="1">
      <alignment horizontal="center"/>
    </xf>
    <xf numFmtId="0" fontId="2" fillId="12" borderId="6" xfId="0" applyFont="1" applyFill="1" applyBorder="1" applyAlignment="1">
      <alignment horizontal="center"/>
    </xf>
    <xf numFmtId="0" fontId="0" fillId="0" borderId="1" xfId="0" applyBorder="1" applyAlignment="1">
      <alignment horizontal="center"/>
    </xf>
    <xf numFmtId="0" fontId="0" fillId="2" borderId="7" xfId="0" applyFill="1" applyBorder="1" applyAlignment="1">
      <alignment horizontal="center"/>
    </xf>
    <xf numFmtId="0" fontId="0" fillId="3" borderId="6" xfId="0" applyFill="1" applyBorder="1" applyAlignment="1">
      <alignment horizontal="center" vertical="center"/>
    </xf>
    <xf numFmtId="0" fontId="0" fillId="4" borderId="11" xfId="0" applyFill="1" applyBorder="1" applyAlignment="1">
      <alignment horizontal="center"/>
    </xf>
    <xf numFmtId="0" fontId="0" fillId="4" borderId="10" xfId="0" applyFill="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3" borderId="5"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xf>
    <xf numFmtId="0" fontId="0" fillId="0" borderId="0" xfId="0" applyAlignment="1">
      <alignment horizontal="center"/>
    </xf>
    <xf numFmtId="0" fontId="0" fillId="3" borderId="2" xfId="0"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Alignment="1">
      <alignment horizontal="center"/>
    </xf>
    <xf numFmtId="0" fontId="0" fillId="3" borderId="1" xfId="0" applyFill="1" applyBorder="1" applyAlignment="1">
      <alignment horizontal="center"/>
    </xf>
    <xf numFmtId="0" fontId="0" fillId="9" borderId="0" xfId="0" applyFill="1" applyBorder="1" applyAlignment="1">
      <alignment horizontal="center"/>
    </xf>
    <xf numFmtId="0" fontId="0" fillId="0" borderId="1" xfId="0" applyBorder="1" applyAlignment="1">
      <alignment horizontal="center"/>
    </xf>
    <xf numFmtId="0" fontId="0" fillId="9" borderId="14" xfId="0" applyFill="1" applyBorder="1" applyAlignment="1">
      <alignment horizontal="center"/>
    </xf>
    <xf numFmtId="0" fontId="0" fillId="0" borderId="0" xfId="0" applyBorder="1" applyAlignment="1">
      <alignment horizontal="center"/>
    </xf>
    <xf numFmtId="0" fontId="0" fillId="4" borderId="17" xfId="0" applyFill="1" applyBorder="1" applyAlignment="1">
      <alignment horizontal="center" vertical="center" wrapText="1"/>
    </xf>
    <xf numFmtId="0" fontId="0" fillId="4" borderId="3" xfId="0" applyFill="1" applyBorder="1" applyAlignment="1">
      <alignment horizontal="center" vertical="center" wrapText="1"/>
    </xf>
    <xf numFmtId="0" fontId="0" fillId="0" borderId="3" xfId="0" applyBorder="1" applyAlignment="1">
      <alignment vertical="center"/>
    </xf>
    <xf numFmtId="0" fontId="0" fillId="0" borderId="4" xfId="0" applyBorder="1" applyAlignment="1"/>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0" borderId="9" xfId="0" applyBorder="1" applyAlignment="1">
      <alignment vertical="center"/>
    </xf>
    <xf numFmtId="0" fontId="0" fillId="0" borderId="8" xfId="0" applyBorder="1" applyAlignment="1"/>
    <xf numFmtId="0" fontId="0" fillId="4" borderId="17" xfId="0" applyFill="1" applyBorder="1" applyAlignment="1">
      <alignment horizontal="center"/>
    </xf>
    <xf numFmtId="0" fontId="0" fillId="4" borderId="3" xfId="0" applyFill="1" applyBorder="1" applyAlignment="1">
      <alignment horizontal="center"/>
    </xf>
    <xf numFmtId="0" fontId="0" fillId="0" borderId="3" xfId="0" applyBorder="1" applyAlignment="1"/>
    <xf numFmtId="0" fontId="0" fillId="4" borderId="14" xfId="0" applyFill="1" applyBorder="1" applyAlignment="1">
      <alignment horizontal="center"/>
    </xf>
    <xf numFmtId="0" fontId="0" fillId="4" borderId="0" xfId="0" applyFill="1" applyBorder="1" applyAlignment="1">
      <alignment horizontal="center"/>
    </xf>
    <xf numFmtId="0" fontId="0" fillId="0" borderId="0" xfId="0" applyBorder="1" applyAlignment="1"/>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Data'!$L$7:$O$7</c:f>
              <c:numCache>
                <c:formatCode>General</c:formatCode>
                <c:ptCount val="4"/>
                <c:pt idx="0">
                  <c:v>0</c:v>
                </c:pt>
                <c:pt idx="1">
                  <c:v>0</c:v>
                </c:pt>
                <c:pt idx="2">
                  <c:v>8.7099999999999997E-2</c:v>
                </c:pt>
                <c:pt idx="3">
                  <c:v>6.8599999999999994E-2</c:v>
                </c:pt>
              </c:numCache>
            </c:numRef>
          </c:val>
          <c:extLst>
            <c:ext xmlns:c16="http://schemas.microsoft.com/office/drawing/2014/chart" uri="{C3380CC4-5D6E-409C-BE32-E72D297353CC}">
              <c16:uniqueId val="{00000006-BDB5-4981-9193-291FEC18802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Data'!$L$8:$O$8</c:f>
              <c:numCache>
                <c:formatCode>General</c:formatCode>
                <c:ptCount val="4"/>
                <c:pt idx="0">
                  <c:v>0</c:v>
                </c:pt>
                <c:pt idx="1">
                  <c:v>0.32400000000000001</c:v>
                </c:pt>
                <c:pt idx="2">
                  <c:v>0.16700000000000001</c:v>
                </c:pt>
                <c:pt idx="3">
                  <c:v>0.16200000000000001</c:v>
                </c:pt>
              </c:numCache>
            </c:numRef>
          </c:val>
          <c:extLst>
            <c:ext xmlns:c16="http://schemas.microsoft.com/office/drawing/2014/chart" uri="{C3380CC4-5D6E-409C-BE32-E72D297353CC}">
              <c16:uniqueId val="{00000007-BDB5-4981-9193-291FEC188027}"/>
            </c:ext>
          </c:extLst>
        </c:ser>
        <c:ser>
          <c:idx val="0"/>
          <c:order val="2"/>
          <c:tx>
            <c:strRef>
              <c:f>'Water Quality Data'!$K$9</c:f>
              <c:strCache>
                <c:ptCount val="1"/>
                <c:pt idx="0">
                  <c:v>July</c:v>
                </c:pt>
              </c:strCache>
            </c:strRef>
          </c:tx>
          <c:spPr>
            <a:solidFill>
              <a:schemeClr val="accent3"/>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Data'!$L$9:$O$9</c:f>
              <c:numCache>
                <c:formatCode>General</c:formatCode>
                <c:ptCount val="4"/>
                <c:pt idx="0">
                  <c:v>0</c:v>
                </c:pt>
                <c:pt idx="1">
                  <c:v>0.16300000000000001</c:v>
                </c:pt>
                <c:pt idx="2">
                  <c:v>0.217</c:v>
                </c:pt>
                <c:pt idx="3">
                  <c:v>0.17899999999999999</c:v>
                </c:pt>
              </c:numCache>
            </c:numRef>
          </c:val>
          <c:extLst>
            <c:ext xmlns:c16="http://schemas.microsoft.com/office/drawing/2014/chart" uri="{C3380CC4-5D6E-409C-BE32-E72D297353CC}">
              <c16:uniqueId val="{00000000-BDB5-4981-9193-291FEC188027}"/>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Data'!$L$10:$O$10</c:f>
              <c:numCache>
                <c:formatCode>General</c:formatCode>
                <c:ptCount val="4"/>
                <c:pt idx="0">
                  <c:v>0</c:v>
                </c:pt>
                <c:pt idx="1">
                  <c:v>0.14499999999999999</c:v>
                </c:pt>
                <c:pt idx="2">
                  <c:v>0.19400000000000001</c:v>
                </c:pt>
                <c:pt idx="3">
                  <c:v>0.20300000000000001</c:v>
                </c:pt>
              </c:numCache>
            </c:numRef>
          </c:val>
          <c:extLst>
            <c:ext xmlns:c16="http://schemas.microsoft.com/office/drawing/2014/chart" uri="{C3380CC4-5D6E-409C-BE32-E72D297353CC}">
              <c16:uniqueId val="{00000001-BDB5-4981-9193-291FEC188027}"/>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Data'!$L$11:$O$11</c:f>
              <c:numCache>
                <c:formatCode>General</c:formatCode>
                <c:ptCount val="4"/>
                <c:pt idx="0">
                  <c:v>5.7599999999999998E-2</c:v>
                </c:pt>
                <c:pt idx="1">
                  <c:v>0.11700000000000001</c:v>
                </c:pt>
                <c:pt idx="2">
                  <c:v>0.16900000000000001</c:v>
                </c:pt>
                <c:pt idx="3">
                  <c:v>0.152</c:v>
                </c:pt>
              </c:numCache>
            </c:numRef>
          </c:val>
          <c:extLst>
            <c:ext xmlns:c16="http://schemas.microsoft.com/office/drawing/2014/chart" uri="{C3380CC4-5D6E-409C-BE32-E72D297353CC}">
              <c16:uniqueId val="{00000002-BDB5-4981-9193-291FEC188027}"/>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Data'!$L$6:$O$6</c:f>
              <c:numCache>
                <c:formatCode>General</c:formatCode>
                <c:ptCount val="4"/>
                <c:pt idx="0">
                  <c:v>2020</c:v>
                </c:pt>
                <c:pt idx="1">
                  <c:v>2021</c:v>
                </c:pt>
                <c:pt idx="2">
                  <c:v>2022</c:v>
                </c:pt>
                <c:pt idx="3">
                  <c:v>2023</c:v>
                </c:pt>
              </c:numCache>
            </c:numRef>
          </c:cat>
          <c:val>
            <c:numRef>
              <c:f>'Water Quality Data'!$L$12:$O$12</c:f>
              <c:numCache>
                <c:formatCode>General</c:formatCode>
                <c:ptCount val="4"/>
                <c:pt idx="0">
                  <c:v>8.6699999999999999E-2</c:v>
                </c:pt>
                <c:pt idx="1">
                  <c:v>0.106</c:v>
                </c:pt>
                <c:pt idx="2">
                  <c:v>6.8599999999999994E-2</c:v>
                </c:pt>
                <c:pt idx="3">
                  <c:v>0.29099999999999998</c:v>
                </c:pt>
              </c:numCache>
            </c:numRef>
          </c:val>
          <c:extLst>
            <c:ext xmlns:c16="http://schemas.microsoft.com/office/drawing/2014/chart" uri="{C3380CC4-5D6E-409C-BE32-E72D297353CC}">
              <c16:uniqueId val="{00000003-BDB5-4981-9193-291FEC188027}"/>
            </c:ext>
          </c:extLst>
        </c:ser>
        <c:dLbls>
          <c:showLegendKey val="0"/>
          <c:showVal val="0"/>
          <c:showCatName val="0"/>
          <c:showSerName val="0"/>
          <c:showPercent val="0"/>
          <c:showBubbleSize val="0"/>
        </c:dLbls>
        <c:gapWidth val="150"/>
        <c:axId val="532323632"/>
        <c:axId val="53232592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2"/>
              </a:solidFill>
              <a:ln w="9525">
                <a:solidFill>
                  <a:schemeClr val="tx2"/>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C136-4BFE-BA86-B5209ED5F387}"/>
              </c:ext>
            </c:extLst>
          </c:dPt>
          <c:dPt>
            <c:idx val="1"/>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1-C136-4BFE-BA86-B5209ED5F387}"/>
              </c:ext>
            </c:extLst>
          </c:dPt>
          <c:cat>
            <c:numRef>
              <c:f>'Water Quality Data'!$L$6:$O$6</c:f>
              <c:numCache>
                <c:formatCode>General</c:formatCode>
                <c:ptCount val="4"/>
                <c:pt idx="0">
                  <c:v>2020</c:v>
                </c:pt>
                <c:pt idx="1">
                  <c:v>2021</c:v>
                </c:pt>
                <c:pt idx="2">
                  <c:v>2022</c:v>
                </c:pt>
                <c:pt idx="3">
                  <c:v>2023</c:v>
                </c:pt>
              </c:numCache>
            </c:numRef>
          </c:cat>
          <c:val>
            <c:numRef>
              <c:f>'Water Quality Data'!$L$14:$O$14</c:f>
              <c:numCache>
                <c:formatCode>General</c:formatCode>
                <c:ptCount val="4"/>
                <c:pt idx="0">
                  <c:v>7.2149999999999992E-2</c:v>
                </c:pt>
                <c:pt idx="1">
                  <c:v>0.14499999999999999</c:v>
                </c:pt>
                <c:pt idx="2">
                  <c:v>0.16800000000000001</c:v>
                </c:pt>
                <c:pt idx="3">
                  <c:v>0.17049999999999998</c:v>
                </c:pt>
              </c:numCache>
            </c:numRef>
          </c:val>
          <c:smooth val="0"/>
          <c:extLst>
            <c:ext xmlns:c16="http://schemas.microsoft.com/office/drawing/2014/chart" uri="{C3380CC4-5D6E-409C-BE32-E72D297353CC}">
              <c16:uniqueId val="{00000009-BDB5-4981-9193-291FEC188027}"/>
            </c:ext>
          </c:extLst>
        </c:ser>
        <c:ser>
          <c:idx val="7"/>
          <c:order val="7"/>
          <c:tx>
            <c:strRef>
              <c:f>'TP WQ Standard 2'!$B$2</c:f>
              <c:strCache>
                <c:ptCount val="1"/>
                <c:pt idx="0">
                  <c:v>TP WQ Standard</c:v>
                </c:pt>
              </c:strCache>
            </c:strRef>
          </c:tx>
          <c:spPr>
            <a:ln w="28575" cap="rnd">
              <a:solidFill>
                <a:srgbClr val="FF0000"/>
              </a:solidFill>
              <a:round/>
            </a:ln>
            <a:effectLst/>
          </c:spPr>
          <c:marker>
            <c:symbol val="none"/>
          </c:marker>
          <c:cat>
            <c:numRef>
              <c:f>'Water Quality Data'!$L$6:$O$6</c:f>
              <c:numCache>
                <c:formatCode>General</c:formatCode>
                <c:ptCount val="4"/>
                <c:pt idx="0">
                  <c:v>2020</c:v>
                </c:pt>
                <c:pt idx="1">
                  <c:v>2021</c:v>
                </c:pt>
                <c:pt idx="2">
                  <c:v>2022</c:v>
                </c:pt>
                <c:pt idx="3">
                  <c:v>2023</c:v>
                </c:pt>
              </c:numCache>
            </c:numRef>
          </c:cat>
          <c:val>
            <c:numRef>
              <c:f>'TP WQ Standard 2'!$B$3:$B$6</c:f>
              <c:numCache>
                <c:formatCode>General</c:formatCode>
                <c:ptCount val="4"/>
                <c:pt idx="0">
                  <c:v>7.4999999999999997E-2</c:v>
                </c:pt>
                <c:pt idx="1">
                  <c:v>7.4999999999999997E-2</c:v>
                </c:pt>
                <c:pt idx="2">
                  <c:v>7.4999999999999997E-2</c:v>
                </c:pt>
                <c:pt idx="3">
                  <c:v>7.4999999999999997E-2</c:v>
                </c:pt>
              </c:numCache>
            </c:numRef>
          </c:val>
          <c:smooth val="0"/>
          <c:extLst>
            <c:ext xmlns:c16="http://schemas.microsoft.com/office/drawing/2014/chart" uri="{C3380CC4-5D6E-409C-BE32-E72D297353CC}">
              <c16:uniqueId val="{0000000A-BDB5-4981-9193-291FEC188027}"/>
            </c:ext>
          </c:extLst>
        </c:ser>
        <c:dLbls>
          <c:showLegendKey val="0"/>
          <c:showVal val="0"/>
          <c:showCatName val="0"/>
          <c:showSerName val="0"/>
          <c:showPercent val="0"/>
          <c:showBubbleSize val="0"/>
        </c:dLbls>
        <c:marker val="1"/>
        <c:smooth val="0"/>
        <c:axId val="532323632"/>
        <c:axId val="532325928"/>
      </c:lineChart>
      <c:catAx>
        <c:axId val="5323236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5928"/>
        <c:crosses val="autoZero"/>
        <c:auto val="1"/>
        <c:lblAlgn val="ctr"/>
        <c:lblOffset val="100"/>
        <c:noMultiLvlLbl val="0"/>
      </c:catAx>
      <c:valAx>
        <c:axId val="5323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Suspended Solids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Data'!$T$7:$W$7</c:f>
              <c:numCache>
                <c:formatCode>General</c:formatCode>
                <c:ptCount val="4"/>
                <c:pt idx="0">
                  <c:v>0</c:v>
                </c:pt>
                <c:pt idx="1">
                  <c:v>0</c:v>
                </c:pt>
                <c:pt idx="2">
                  <c:v>5.4</c:v>
                </c:pt>
                <c:pt idx="3">
                  <c:v>3.8</c:v>
                </c:pt>
              </c:numCache>
            </c:numRef>
          </c:val>
          <c:extLst>
            <c:ext xmlns:c16="http://schemas.microsoft.com/office/drawing/2014/chart" uri="{C3380CC4-5D6E-409C-BE32-E72D297353CC}">
              <c16:uniqueId val="{00000000-5FDC-4BF6-A5E0-C81664D0DE12}"/>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Data'!$T$8:$W$8</c:f>
              <c:numCache>
                <c:formatCode>General</c:formatCode>
                <c:ptCount val="4"/>
                <c:pt idx="0">
                  <c:v>0</c:v>
                </c:pt>
                <c:pt idx="1">
                  <c:v>7.4</c:v>
                </c:pt>
                <c:pt idx="2">
                  <c:v>4.75</c:v>
                </c:pt>
                <c:pt idx="3">
                  <c:v>10.3</c:v>
                </c:pt>
              </c:numCache>
            </c:numRef>
          </c:val>
          <c:extLst>
            <c:ext xmlns:c16="http://schemas.microsoft.com/office/drawing/2014/chart" uri="{C3380CC4-5D6E-409C-BE32-E72D297353CC}">
              <c16:uniqueId val="{00000001-5FDC-4BF6-A5E0-C81664D0DE12}"/>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Data'!$T$9:$W$9</c:f>
              <c:numCache>
                <c:formatCode>General</c:formatCode>
                <c:ptCount val="4"/>
                <c:pt idx="0">
                  <c:v>0</c:v>
                </c:pt>
                <c:pt idx="1">
                  <c:v>6.2</c:v>
                </c:pt>
                <c:pt idx="2">
                  <c:v>2.6</c:v>
                </c:pt>
                <c:pt idx="3">
                  <c:v>4.8</c:v>
                </c:pt>
              </c:numCache>
            </c:numRef>
          </c:val>
          <c:extLst>
            <c:ext xmlns:c16="http://schemas.microsoft.com/office/drawing/2014/chart" uri="{C3380CC4-5D6E-409C-BE32-E72D297353CC}">
              <c16:uniqueId val="{00000002-5FDC-4BF6-A5E0-C81664D0DE12}"/>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Data'!$T$10:$W$10</c:f>
              <c:numCache>
                <c:formatCode>General</c:formatCode>
                <c:ptCount val="4"/>
                <c:pt idx="0">
                  <c:v>0</c:v>
                </c:pt>
                <c:pt idx="1">
                  <c:v>4.5999999999999996</c:v>
                </c:pt>
                <c:pt idx="2">
                  <c:v>2.6</c:v>
                </c:pt>
                <c:pt idx="3">
                  <c:v>2.8</c:v>
                </c:pt>
              </c:numCache>
            </c:numRef>
          </c:val>
          <c:extLst>
            <c:ext xmlns:c16="http://schemas.microsoft.com/office/drawing/2014/chart" uri="{C3380CC4-5D6E-409C-BE32-E72D297353CC}">
              <c16:uniqueId val="{00000003-5FDC-4BF6-A5E0-C81664D0DE12}"/>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Data'!$T$11:$W$11</c:f>
              <c:numCache>
                <c:formatCode>General</c:formatCode>
                <c:ptCount val="4"/>
                <c:pt idx="0">
                  <c:v>2.6</c:v>
                </c:pt>
                <c:pt idx="1">
                  <c:v>6</c:v>
                </c:pt>
                <c:pt idx="2">
                  <c:v>4.5999999999999996</c:v>
                </c:pt>
                <c:pt idx="3">
                  <c:v>2.4</c:v>
                </c:pt>
              </c:numCache>
            </c:numRef>
          </c:val>
          <c:extLst>
            <c:ext xmlns:c16="http://schemas.microsoft.com/office/drawing/2014/chart" uri="{C3380CC4-5D6E-409C-BE32-E72D297353CC}">
              <c16:uniqueId val="{00000004-5FDC-4BF6-A5E0-C81664D0DE12}"/>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Data'!$T$6:$W$6</c:f>
              <c:numCache>
                <c:formatCode>General</c:formatCode>
                <c:ptCount val="4"/>
                <c:pt idx="0">
                  <c:v>2020</c:v>
                </c:pt>
                <c:pt idx="1">
                  <c:v>2021</c:v>
                </c:pt>
                <c:pt idx="2">
                  <c:v>2022</c:v>
                </c:pt>
                <c:pt idx="3">
                  <c:v>2023</c:v>
                </c:pt>
              </c:numCache>
            </c:numRef>
          </c:cat>
          <c:val>
            <c:numRef>
              <c:f>'Water Quality Data'!$T$12:$W$12</c:f>
              <c:numCache>
                <c:formatCode>General</c:formatCode>
                <c:ptCount val="4"/>
                <c:pt idx="0">
                  <c:v>0</c:v>
                </c:pt>
                <c:pt idx="1">
                  <c:v>5.4</c:v>
                </c:pt>
                <c:pt idx="2">
                  <c:v>2.6</c:v>
                </c:pt>
                <c:pt idx="3">
                  <c:v>0</c:v>
                </c:pt>
              </c:numCache>
            </c:numRef>
          </c:val>
          <c:extLst>
            <c:ext xmlns:c16="http://schemas.microsoft.com/office/drawing/2014/chart" uri="{C3380CC4-5D6E-409C-BE32-E72D297353CC}">
              <c16:uniqueId val="{00000005-5FDC-4BF6-A5E0-C81664D0DE12}"/>
            </c:ext>
          </c:extLst>
        </c:ser>
        <c:dLbls>
          <c:showLegendKey val="0"/>
          <c:showVal val="0"/>
          <c:showCatName val="0"/>
          <c:showSerName val="0"/>
          <c:showPercent val="0"/>
          <c:showBubbleSize val="0"/>
        </c:dLbls>
        <c:gapWidth val="150"/>
        <c:axId val="538118408"/>
        <c:axId val="53812004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Data'!$T$6:$W$6</c:f>
              <c:numCache>
                <c:formatCode>General</c:formatCode>
                <c:ptCount val="4"/>
                <c:pt idx="0">
                  <c:v>2020</c:v>
                </c:pt>
                <c:pt idx="1">
                  <c:v>2021</c:v>
                </c:pt>
                <c:pt idx="2">
                  <c:v>2022</c:v>
                </c:pt>
                <c:pt idx="3">
                  <c:v>2023</c:v>
                </c:pt>
              </c:numCache>
            </c:numRef>
          </c:cat>
          <c:val>
            <c:numRef>
              <c:f>'Water Quality Data'!$T$14:$W$14</c:f>
              <c:numCache>
                <c:formatCode>General</c:formatCode>
                <c:ptCount val="4"/>
                <c:pt idx="0">
                  <c:v>2.6</c:v>
                </c:pt>
                <c:pt idx="1">
                  <c:v>6</c:v>
                </c:pt>
                <c:pt idx="2">
                  <c:v>3.5999999999999996</c:v>
                </c:pt>
                <c:pt idx="3">
                  <c:v>3.8</c:v>
                </c:pt>
              </c:numCache>
            </c:numRef>
          </c:val>
          <c:smooth val="0"/>
          <c:extLst>
            <c:ext xmlns:c16="http://schemas.microsoft.com/office/drawing/2014/chart" uri="{C3380CC4-5D6E-409C-BE32-E72D297353CC}">
              <c16:uniqueId val="{00000008-5FDC-4BF6-A5E0-C81664D0DE12}"/>
            </c:ext>
          </c:extLst>
        </c:ser>
        <c:dLbls>
          <c:showLegendKey val="0"/>
          <c:showVal val="0"/>
          <c:showCatName val="0"/>
          <c:showSerName val="0"/>
          <c:showPercent val="0"/>
          <c:showBubbleSize val="0"/>
        </c:dLbls>
        <c:marker val="1"/>
        <c:smooth val="0"/>
        <c:axId val="538118408"/>
        <c:axId val="538120048"/>
      </c:lineChart>
      <c:catAx>
        <c:axId val="538118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20048"/>
        <c:crosses val="autoZero"/>
        <c:auto val="1"/>
        <c:lblAlgn val="ctr"/>
        <c:lblOffset val="100"/>
        <c:noMultiLvlLbl val="0"/>
      </c:catAx>
      <c:valAx>
        <c:axId val="538120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18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Data'!$X$7:$AA$7</c:f>
              <c:numCache>
                <c:formatCode>General</c:formatCode>
                <c:ptCount val="4"/>
                <c:pt idx="0">
                  <c:v>0</c:v>
                </c:pt>
                <c:pt idx="1">
                  <c:v>0</c:v>
                </c:pt>
                <c:pt idx="2">
                  <c:v>1.49</c:v>
                </c:pt>
                <c:pt idx="3">
                  <c:v>1.85</c:v>
                </c:pt>
              </c:numCache>
            </c:numRef>
          </c:val>
          <c:extLst>
            <c:ext xmlns:c16="http://schemas.microsoft.com/office/drawing/2014/chart" uri="{C3380CC4-5D6E-409C-BE32-E72D297353CC}">
              <c16:uniqueId val="{00000000-8652-4A9B-AA43-8081A0919C2F}"/>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Data'!$X$8:$AA$8</c:f>
              <c:numCache>
                <c:formatCode>General</c:formatCode>
                <c:ptCount val="4"/>
                <c:pt idx="0">
                  <c:v>0</c:v>
                </c:pt>
                <c:pt idx="1">
                  <c:v>1.29</c:v>
                </c:pt>
                <c:pt idx="2">
                  <c:v>1.66</c:v>
                </c:pt>
                <c:pt idx="3">
                  <c:v>0.999</c:v>
                </c:pt>
              </c:numCache>
            </c:numRef>
          </c:val>
          <c:extLst>
            <c:ext xmlns:c16="http://schemas.microsoft.com/office/drawing/2014/chart" uri="{C3380CC4-5D6E-409C-BE32-E72D297353CC}">
              <c16:uniqueId val="{00000001-8652-4A9B-AA43-8081A0919C2F}"/>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Data'!$X$9:$AA$9</c:f>
              <c:numCache>
                <c:formatCode>General</c:formatCode>
                <c:ptCount val="4"/>
                <c:pt idx="0">
                  <c:v>0</c:v>
                </c:pt>
                <c:pt idx="1">
                  <c:v>2.1</c:v>
                </c:pt>
                <c:pt idx="2">
                  <c:v>1.21</c:v>
                </c:pt>
                <c:pt idx="3">
                  <c:v>0.88300000000000001</c:v>
                </c:pt>
              </c:numCache>
            </c:numRef>
          </c:val>
          <c:extLst>
            <c:ext xmlns:c16="http://schemas.microsoft.com/office/drawing/2014/chart" uri="{C3380CC4-5D6E-409C-BE32-E72D297353CC}">
              <c16:uniqueId val="{00000002-8652-4A9B-AA43-8081A0919C2F}"/>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Data'!$X$10:$AA$10</c:f>
              <c:numCache>
                <c:formatCode>General</c:formatCode>
                <c:ptCount val="4"/>
                <c:pt idx="0">
                  <c:v>0</c:v>
                </c:pt>
                <c:pt idx="1">
                  <c:v>2.59</c:v>
                </c:pt>
                <c:pt idx="2">
                  <c:v>0.88800000000000001</c:v>
                </c:pt>
                <c:pt idx="3">
                  <c:v>0.52700000000000002</c:v>
                </c:pt>
              </c:numCache>
            </c:numRef>
          </c:val>
          <c:extLst>
            <c:ext xmlns:c16="http://schemas.microsoft.com/office/drawing/2014/chart" uri="{C3380CC4-5D6E-409C-BE32-E72D297353CC}">
              <c16:uniqueId val="{00000003-8652-4A9B-AA43-8081A0919C2F}"/>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Data'!$X$11:$AA$11</c:f>
              <c:numCache>
                <c:formatCode>General</c:formatCode>
                <c:ptCount val="4"/>
                <c:pt idx="0">
                  <c:v>0.99</c:v>
                </c:pt>
                <c:pt idx="1">
                  <c:v>2.34</c:v>
                </c:pt>
                <c:pt idx="2">
                  <c:v>1.48</c:v>
                </c:pt>
                <c:pt idx="3">
                  <c:v>0.505</c:v>
                </c:pt>
              </c:numCache>
            </c:numRef>
          </c:val>
          <c:extLst>
            <c:ext xmlns:c16="http://schemas.microsoft.com/office/drawing/2014/chart" uri="{C3380CC4-5D6E-409C-BE32-E72D297353CC}">
              <c16:uniqueId val="{00000004-8652-4A9B-AA43-8081A0919C2F}"/>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Data'!$X$6:$AA$6</c:f>
              <c:numCache>
                <c:formatCode>General</c:formatCode>
                <c:ptCount val="4"/>
                <c:pt idx="0">
                  <c:v>2020</c:v>
                </c:pt>
                <c:pt idx="1">
                  <c:v>2021</c:v>
                </c:pt>
                <c:pt idx="2">
                  <c:v>2022</c:v>
                </c:pt>
                <c:pt idx="3">
                  <c:v>2023</c:v>
                </c:pt>
              </c:numCache>
            </c:numRef>
          </c:cat>
          <c:val>
            <c:numRef>
              <c:f>'Water Quality Data'!$X$12:$AA$12</c:f>
              <c:numCache>
                <c:formatCode>General</c:formatCode>
                <c:ptCount val="4"/>
                <c:pt idx="0">
                  <c:v>0.76300000000000001</c:v>
                </c:pt>
                <c:pt idx="1">
                  <c:v>1.76</c:v>
                </c:pt>
                <c:pt idx="2">
                  <c:v>1.74</c:v>
                </c:pt>
                <c:pt idx="3">
                  <c:v>0.52100000000000002</c:v>
                </c:pt>
              </c:numCache>
            </c:numRef>
          </c:val>
          <c:extLst>
            <c:ext xmlns:c16="http://schemas.microsoft.com/office/drawing/2014/chart" uri="{C3380CC4-5D6E-409C-BE32-E72D297353CC}">
              <c16:uniqueId val="{00000005-8652-4A9B-AA43-8081A0919C2F}"/>
            </c:ext>
          </c:extLst>
        </c:ser>
        <c:dLbls>
          <c:showLegendKey val="0"/>
          <c:showVal val="0"/>
          <c:showCatName val="0"/>
          <c:showSerName val="0"/>
          <c:showPercent val="0"/>
          <c:showBubbleSize val="0"/>
        </c:dLbls>
        <c:gapWidth val="150"/>
        <c:axId val="537569344"/>
        <c:axId val="537569672"/>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Data'!$X$6:$AA$6</c:f>
              <c:numCache>
                <c:formatCode>General</c:formatCode>
                <c:ptCount val="4"/>
                <c:pt idx="0">
                  <c:v>2020</c:v>
                </c:pt>
                <c:pt idx="1">
                  <c:v>2021</c:v>
                </c:pt>
                <c:pt idx="2">
                  <c:v>2022</c:v>
                </c:pt>
                <c:pt idx="3">
                  <c:v>2023</c:v>
                </c:pt>
              </c:numCache>
            </c:numRef>
          </c:cat>
          <c:val>
            <c:numRef>
              <c:f>'Water Quality Data'!$X$14:$AA$14</c:f>
              <c:numCache>
                <c:formatCode>General</c:formatCode>
                <c:ptCount val="4"/>
                <c:pt idx="0">
                  <c:v>0.87650000000000006</c:v>
                </c:pt>
                <c:pt idx="1">
                  <c:v>2.1</c:v>
                </c:pt>
                <c:pt idx="2">
                  <c:v>1.4849999999999999</c:v>
                </c:pt>
                <c:pt idx="3">
                  <c:v>0.70500000000000007</c:v>
                </c:pt>
              </c:numCache>
            </c:numRef>
          </c:val>
          <c:smooth val="0"/>
          <c:extLst>
            <c:ext xmlns:c16="http://schemas.microsoft.com/office/drawing/2014/chart" uri="{C3380CC4-5D6E-409C-BE32-E72D297353CC}">
              <c16:uniqueId val="{00000008-8652-4A9B-AA43-8081A0919C2F}"/>
            </c:ext>
          </c:extLst>
        </c:ser>
        <c:dLbls>
          <c:showLegendKey val="0"/>
          <c:showVal val="0"/>
          <c:showCatName val="0"/>
          <c:showSerName val="0"/>
          <c:showPercent val="0"/>
          <c:showBubbleSize val="0"/>
        </c:dLbls>
        <c:marker val="1"/>
        <c:smooth val="0"/>
        <c:axId val="537569344"/>
        <c:axId val="537569672"/>
      </c:lineChart>
      <c:catAx>
        <c:axId val="537569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672"/>
        <c:crosses val="autoZero"/>
        <c:auto val="1"/>
        <c:lblAlgn val="ctr"/>
        <c:lblOffset val="100"/>
        <c:noMultiLvlLbl val="0"/>
      </c:catAx>
      <c:valAx>
        <c:axId val="53756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Data'!$P$7:$S$7</c:f>
              <c:numCache>
                <c:formatCode>General</c:formatCode>
                <c:ptCount val="4"/>
                <c:pt idx="0">
                  <c:v>0</c:v>
                </c:pt>
                <c:pt idx="1">
                  <c:v>0</c:v>
                </c:pt>
                <c:pt idx="2">
                  <c:v>4.3799999999999999E-2</c:v>
                </c:pt>
                <c:pt idx="3">
                  <c:v>3.6900000000000002E-2</c:v>
                </c:pt>
              </c:numCache>
            </c:numRef>
          </c:val>
          <c:extLst>
            <c:ext xmlns:c16="http://schemas.microsoft.com/office/drawing/2014/chart" uri="{C3380CC4-5D6E-409C-BE32-E72D297353CC}">
              <c16:uniqueId val="{00000006-9B63-4A4B-95A5-54DB539570B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Data'!$P$8:$S$8</c:f>
              <c:numCache>
                <c:formatCode>General</c:formatCode>
                <c:ptCount val="4"/>
                <c:pt idx="0">
                  <c:v>0</c:v>
                </c:pt>
                <c:pt idx="1">
                  <c:v>0.26700000000000002</c:v>
                </c:pt>
                <c:pt idx="2">
                  <c:v>0.121</c:v>
                </c:pt>
                <c:pt idx="3">
                  <c:v>0.106</c:v>
                </c:pt>
              </c:numCache>
            </c:numRef>
          </c:val>
          <c:extLst>
            <c:ext xmlns:c16="http://schemas.microsoft.com/office/drawing/2014/chart" uri="{C3380CC4-5D6E-409C-BE32-E72D297353CC}">
              <c16:uniqueId val="{00000007-9B63-4A4B-95A5-54DB539570B7}"/>
            </c:ext>
          </c:extLst>
        </c:ser>
        <c:ser>
          <c:idx val="3"/>
          <c:order val="2"/>
          <c:tx>
            <c:strRef>
              <c:f>'Water Quality Data'!$K$9</c:f>
              <c:strCache>
                <c:ptCount val="1"/>
                <c:pt idx="0">
                  <c:v>July</c:v>
                </c:pt>
              </c:strCache>
            </c:strRef>
          </c:tx>
          <c:spPr>
            <a:solidFill>
              <a:schemeClr val="accent3"/>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Data'!$P$9:$S$9</c:f>
              <c:numCache>
                <c:formatCode>General</c:formatCode>
                <c:ptCount val="4"/>
                <c:pt idx="0">
                  <c:v>0</c:v>
                </c:pt>
                <c:pt idx="1">
                  <c:v>0.11600000000000001</c:v>
                </c:pt>
                <c:pt idx="2">
                  <c:v>0.183</c:v>
                </c:pt>
                <c:pt idx="3">
                  <c:v>0.13500000000000001</c:v>
                </c:pt>
              </c:numCache>
            </c:numRef>
          </c:val>
          <c:extLst>
            <c:ext xmlns:c16="http://schemas.microsoft.com/office/drawing/2014/chart" uri="{C3380CC4-5D6E-409C-BE32-E72D297353CC}">
              <c16:uniqueId val="{00000000-9B63-4A4B-95A5-54DB539570B7}"/>
            </c:ext>
          </c:extLst>
        </c:ser>
        <c:ser>
          <c:idx val="4"/>
          <c:order val="3"/>
          <c:tx>
            <c:strRef>
              <c:f>'Water Quality Data'!$K$10</c:f>
              <c:strCache>
                <c:ptCount val="1"/>
                <c:pt idx="0">
                  <c:v>August</c:v>
                </c:pt>
              </c:strCache>
            </c:strRef>
          </c:tx>
          <c:spPr>
            <a:solidFill>
              <a:schemeClr val="accent4"/>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Data'!$P$10:$S$10</c:f>
              <c:numCache>
                <c:formatCode>General</c:formatCode>
                <c:ptCount val="4"/>
                <c:pt idx="0">
                  <c:v>0</c:v>
                </c:pt>
                <c:pt idx="1">
                  <c:v>0.112</c:v>
                </c:pt>
                <c:pt idx="2">
                  <c:v>0.16200000000000001</c:v>
                </c:pt>
                <c:pt idx="3">
                  <c:v>0.155</c:v>
                </c:pt>
              </c:numCache>
            </c:numRef>
          </c:val>
          <c:extLst>
            <c:ext xmlns:c16="http://schemas.microsoft.com/office/drawing/2014/chart" uri="{C3380CC4-5D6E-409C-BE32-E72D297353CC}">
              <c16:uniqueId val="{00000001-9B63-4A4B-95A5-54DB539570B7}"/>
            </c:ext>
          </c:extLst>
        </c:ser>
        <c:ser>
          <c:idx val="5"/>
          <c:order val="4"/>
          <c:tx>
            <c:strRef>
              <c:f>'Water Quality Data'!$K$11</c:f>
              <c:strCache>
                <c:ptCount val="1"/>
                <c:pt idx="0">
                  <c:v>September</c:v>
                </c:pt>
              </c:strCache>
            </c:strRef>
          </c:tx>
          <c:spPr>
            <a:solidFill>
              <a:schemeClr val="accent5"/>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Data'!$P$11:$S$11</c:f>
              <c:numCache>
                <c:formatCode>General</c:formatCode>
                <c:ptCount val="4"/>
                <c:pt idx="0">
                  <c:v>3.3000000000000002E-2</c:v>
                </c:pt>
                <c:pt idx="1">
                  <c:v>7.85E-2</c:v>
                </c:pt>
                <c:pt idx="2">
                  <c:v>0.13200000000000001</c:v>
                </c:pt>
                <c:pt idx="3">
                  <c:v>0.107</c:v>
                </c:pt>
              </c:numCache>
            </c:numRef>
          </c:val>
          <c:extLst>
            <c:ext xmlns:c16="http://schemas.microsoft.com/office/drawing/2014/chart" uri="{C3380CC4-5D6E-409C-BE32-E72D297353CC}">
              <c16:uniqueId val="{00000002-9B63-4A4B-95A5-54DB539570B7}"/>
            </c:ext>
          </c:extLst>
        </c:ser>
        <c:ser>
          <c:idx val="6"/>
          <c:order val="5"/>
          <c:tx>
            <c:strRef>
              <c:f>'Water Quality Data'!$K$12</c:f>
              <c:strCache>
                <c:ptCount val="1"/>
                <c:pt idx="0">
                  <c:v>October</c:v>
                </c:pt>
              </c:strCache>
            </c:strRef>
          </c:tx>
          <c:spPr>
            <a:solidFill>
              <a:schemeClr val="accent6"/>
            </a:solidFill>
            <a:ln>
              <a:noFill/>
            </a:ln>
            <a:effectLst/>
          </c:spPr>
          <c:invertIfNegative val="0"/>
          <c:cat>
            <c:numRef>
              <c:f>'Water Quality Data'!$P$6:$S$6</c:f>
              <c:numCache>
                <c:formatCode>General</c:formatCode>
                <c:ptCount val="4"/>
                <c:pt idx="0">
                  <c:v>2020</c:v>
                </c:pt>
                <c:pt idx="1">
                  <c:v>2021</c:v>
                </c:pt>
                <c:pt idx="2">
                  <c:v>2022</c:v>
                </c:pt>
                <c:pt idx="3">
                  <c:v>2023</c:v>
                </c:pt>
              </c:numCache>
            </c:numRef>
          </c:cat>
          <c:val>
            <c:numRef>
              <c:f>'Water Quality Data'!$P$12:$S$12</c:f>
              <c:numCache>
                <c:formatCode>General</c:formatCode>
                <c:ptCount val="4"/>
                <c:pt idx="0">
                  <c:v>7.0999999999999994E-2</c:v>
                </c:pt>
                <c:pt idx="1">
                  <c:v>7.8299999999999995E-2</c:v>
                </c:pt>
                <c:pt idx="2">
                  <c:v>4.2200000000000001E-2</c:v>
                </c:pt>
                <c:pt idx="3">
                  <c:v>0.22900000000000001</c:v>
                </c:pt>
              </c:numCache>
            </c:numRef>
          </c:val>
          <c:extLst>
            <c:ext xmlns:c16="http://schemas.microsoft.com/office/drawing/2014/chart" uri="{C3380CC4-5D6E-409C-BE32-E72D297353CC}">
              <c16:uniqueId val="{00000003-9B63-4A4B-95A5-54DB539570B7}"/>
            </c:ext>
          </c:extLst>
        </c:ser>
        <c:dLbls>
          <c:showLegendKey val="0"/>
          <c:showVal val="0"/>
          <c:showCatName val="0"/>
          <c:showSerName val="0"/>
          <c:showPercent val="0"/>
          <c:showBubbleSize val="0"/>
        </c:dLbls>
        <c:gapWidth val="150"/>
        <c:axId val="519551128"/>
        <c:axId val="519550472"/>
      </c:barChart>
      <c:lineChart>
        <c:grouping val="standard"/>
        <c:varyColors val="0"/>
        <c:ser>
          <c:idx val="0"/>
          <c:order val="6"/>
          <c:tx>
            <c:strRef>
              <c:f>'TP WQ Standard 2'!$B$2</c:f>
              <c:strCache>
                <c:ptCount val="1"/>
                <c:pt idx="0">
                  <c:v>TP WQ Standard</c:v>
                </c:pt>
              </c:strCache>
            </c:strRef>
          </c:tx>
          <c:spPr>
            <a:ln w="28575" cap="rnd">
              <a:solidFill>
                <a:srgbClr val="FF0000"/>
              </a:solidFill>
              <a:round/>
            </a:ln>
            <a:effectLst/>
          </c:spPr>
          <c:marker>
            <c:symbol val="none"/>
          </c:marker>
          <c:cat>
            <c:numRef>
              <c:f>'Water Quality Data'!$P$6:$S$6</c:f>
              <c:numCache>
                <c:formatCode>General</c:formatCode>
                <c:ptCount val="4"/>
                <c:pt idx="0">
                  <c:v>2020</c:v>
                </c:pt>
                <c:pt idx="1">
                  <c:v>2021</c:v>
                </c:pt>
                <c:pt idx="2">
                  <c:v>2022</c:v>
                </c:pt>
                <c:pt idx="3">
                  <c:v>2023</c:v>
                </c:pt>
              </c:numCache>
            </c:numRef>
          </c:cat>
          <c:val>
            <c:numRef>
              <c:f>'TP WQ Standard 2'!$B$3:$B$6</c:f>
              <c:numCache>
                <c:formatCode>General</c:formatCode>
                <c:ptCount val="4"/>
                <c:pt idx="0">
                  <c:v>7.4999999999999997E-2</c:v>
                </c:pt>
                <c:pt idx="1">
                  <c:v>7.4999999999999997E-2</c:v>
                </c:pt>
                <c:pt idx="2">
                  <c:v>7.4999999999999997E-2</c:v>
                </c:pt>
                <c:pt idx="3">
                  <c:v>7.4999999999999997E-2</c:v>
                </c:pt>
              </c:numCache>
            </c:numRef>
          </c:val>
          <c:smooth val="0"/>
          <c:extLst>
            <c:ext xmlns:c16="http://schemas.microsoft.com/office/drawing/2014/chart" uri="{C3380CC4-5D6E-409C-BE32-E72D297353CC}">
              <c16:uniqueId val="{00000009-9B63-4A4B-95A5-54DB539570B7}"/>
            </c:ext>
          </c:extLst>
        </c:ser>
        <c:ser>
          <c:idx val="7"/>
          <c:order val="7"/>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Pt>
            <c:idx val="1"/>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B-9B63-4A4B-95A5-54DB539570B7}"/>
              </c:ext>
            </c:extLst>
          </c:dPt>
          <c:cat>
            <c:numRef>
              <c:f>'Water Quality Data'!$P$6:$S$6</c:f>
              <c:numCache>
                <c:formatCode>General</c:formatCode>
                <c:ptCount val="4"/>
                <c:pt idx="0">
                  <c:v>2020</c:v>
                </c:pt>
                <c:pt idx="1">
                  <c:v>2021</c:v>
                </c:pt>
                <c:pt idx="2">
                  <c:v>2022</c:v>
                </c:pt>
                <c:pt idx="3">
                  <c:v>2023</c:v>
                </c:pt>
              </c:numCache>
            </c:numRef>
          </c:cat>
          <c:val>
            <c:numRef>
              <c:f>'Water Quality Data'!$P$14:$S$14</c:f>
              <c:numCache>
                <c:formatCode>General</c:formatCode>
                <c:ptCount val="4"/>
                <c:pt idx="0">
                  <c:v>5.1999999999999998E-2</c:v>
                </c:pt>
                <c:pt idx="1">
                  <c:v>0.112</c:v>
                </c:pt>
                <c:pt idx="2">
                  <c:v>0.1265</c:v>
                </c:pt>
                <c:pt idx="3">
                  <c:v>0.121</c:v>
                </c:pt>
              </c:numCache>
            </c:numRef>
          </c:val>
          <c:smooth val="0"/>
          <c:extLst>
            <c:ext xmlns:c16="http://schemas.microsoft.com/office/drawing/2014/chart" uri="{C3380CC4-5D6E-409C-BE32-E72D297353CC}">
              <c16:uniqueId val="{0000000A-9B63-4A4B-95A5-54DB539570B7}"/>
            </c:ext>
          </c:extLst>
        </c:ser>
        <c:dLbls>
          <c:showLegendKey val="0"/>
          <c:showVal val="0"/>
          <c:showCatName val="0"/>
          <c:showSerName val="0"/>
          <c:showPercent val="0"/>
          <c:showBubbleSize val="0"/>
        </c:dLbls>
        <c:marker val="1"/>
        <c:smooth val="0"/>
        <c:axId val="519551128"/>
        <c:axId val="519550472"/>
      </c:lineChart>
      <c:catAx>
        <c:axId val="519551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0472"/>
        <c:crosses val="autoZero"/>
        <c:auto val="1"/>
        <c:lblAlgn val="ctr"/>
        <c:lblOffset val="100"/>
        <c:noMultiLvlLbl val="0"/>
      </c:catAx>
      <c:valAx>
        <c:axId val="51955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1128"/>
        <c:crosses val="autoZero"/>
        <c:crossBetween val="between"/>
      </c:valAx>
      <c:spPr>
        <a:noFill/>
        <a:ln>
          <a:noFill/>
        </a:ln>
        <a:effectLst/>
      </c:spPr>
    </c:plotArea>
    <c:legend>
      <c:legendPos val="r"/>
      <c:layout>
        <c:manualLayout>
          <c:xMode val="edge"/>
          <c:yMode val="edge"/>
          <c:x val="0.79561512613471075"/>
          <c:y val="0.31915997980278166"/>
          <c:w val="0.19164602036210443"/>
          <c:h val="0.448321766477376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a:t>
            </a:r>
            <a:r>
              <a:rPr lang="en-US" baseline="0"/>
              <a:t> Flow (cfs)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'Flow &amp; Transparency Data'!$F$7</c:f>
              <c:strCache>
                <c:ptCount val="1"/>
                <c:pt idx="0">
                  <c:v>May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Data'!$G$7:$J$7</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0-F3AD-4385-825C-603537573A70}"/>
            </c:ext>
          </c:extLst>
        </c:ser>
        <c:ser>
          <c:idx val="1"/>
          <c:order val="1"/>
          <c:tx>
            <c:strRef>
              <c:f>'Flow &amp; Transparency Data'!$F$8</c:f>
              <c:strCache>
                <c:ptCount val="1"/>
                <c:pt idx="0">
                  <c:v>June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Data'!$G$8:$J$8</c:f>
              <c:numCache>
                <c:formatCode>General</c:formatCode>
                <c:ptCount val="4"/>
                <c:pt idx="0">
                  <c:v>0</c:v>
                </c:pt>
                <c:pt idx="1">
                  <c:v>4.67</c:v>
                </c:pt>
                <c:pt idx="2">
                  <c:v>0</c:v>
                </c:pt>
                <c:pt idx="3">
                  <c:v>0</c:v>
                </c:pt>
              </c:numCache>
            </c:numRef>
          </c:val>
          <c:smooth val="0"/>
          <c:extLst>
            <c:ext xmlns:c16="http://schemas.microsoft.com/office/drawing/2014/chart" uri="{C3380CC4-5D6E-409C-BE32-E72D297353CC}">
              <c16:uniqueId val="{00000002-F3AD-4385-825C-603537573A70}"/>
            </c:ext>
          </c:extLst>
        </c:ser>
        <c:ser>
          <c:idx val="2"/>
          <c:order val="2"/>
          <c:tx>
            <c:strRef>
              <c:f>'Flow &amp; Transparency Data'!$F$9</c:f>
              <c:strCache>
                <c:ptCount val="1"/>
                <c:pt idx="0">
                  <c:v>July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Data'!$G$9:$J$9</c:f>
              <c:numCache>
                <c:formatCode>General</c:formatCode>
                <c:ptCount val="4"/>
                <c:pt idx="0">
                  <c:v>0</c:v>
                </c:pt>
                <c:pt idx="1">
                  <c:v>40.700000000000003</c:v>
                </c:pt>
                <c:pt idx="2">
                  <c:v>0</c:v>
                </c:pt>
                <c:pt idx="3">
                  <c:v>0</c:v>
                </c:pt>
              </c:numCache>
            </c:numRef>
          </c:val>
          <c:smooth val="0"/>
          <c:extLst>
            <c:ext xmlns:c16="http://schemas.microsoft.com/office/drawing/2014/chart" uri="{C3380CC4-5D6E-409C-BE32-E72D297353CC}">
              <c16:uniqueId val="{00000003-F3AD-4385-825C-603537573A70}"/>
            </c:ext>
          </c:extLst>
        </c:ser>
        <c:ser>
          <c:idx val="3"/>
          <c:order val="3"/>
          <c:tx>
            <c:strRef>
              <c:f>'Flow &amp; Transparency Data'!$F$10</c:f>
              <c:strCache>
                <c:ptCount val="1"/>
                <c:pt idx="0">
                  <c:v>August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Data'!$G$10:$J$10</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4-F3AD-4385-825C-603537573A70}"/>
            </c:ext>
          </c:extLst>
        </c:ser>
        <c:ser>
          <c:idx val="4"/>
          <c:order val="4"/>
          <c:tx>
            <c:strRef>
              <c:f>'Flow &amp; Transparency Data'!$F$11</c:f>
              <c:strCache>
                <c:ptCount val="1"/>
                <c:pt idx="0">
                  <c:v>September</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Data'!$G$11:$J$11</c:f>
              <c:numCache>
                <c:formatCode>General</c:formatCode>
                <c:ptCount val="4"/>
                <c:pt idx="0">
                  <c:v>0</c:v>
                </c:pt>
                <c:pt idx="1">
                  <c:v>64.2</c:v>
                </c:pt>
                <c:pt idx="2">
                  <c:v>0</c:v>
                </c:pt>
                <c:pt idx="3">
                  <c:v>0</c:v>
                </c:pt>
              </c:numCache>
            </c:numRef>
          </c:val>
          <c:smooth val="0"/>
          <c:extLst>
            <c:ext xmlns:c16="http://schemas.microsoft.com/office/drawing/2014/chart" uri="{C3380CC4-5D6E-409C-BE32-E72D297353CC}">
              <c16:uniqueId val="{00000005-F3AD-4385-825C-603537573A70}"/>
            </c:ext>
          </c:extLst>
        </c:ser>
        <c:ser>
          <c:idx val="5"/>
          <c:order val="5"/>
          <c:tx>
            <c:strRef>
              <c:f>'Flow &amp; Transparency Data'!$F$12</c:f>
              <c:strCache>
                <c:ptCount val="1"/>
                <c:pt idx="0">
                  <c:v>October</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'Flow &amp; Transparency Data'!$G$6:$J$6</c:f>
              <c:numCache>
                <c:formatCode>General</c:formatCode>
                <c:ptCount val="4"/>
                <c:pt idx="0">
                  <c:v>2020</c:v>
                </c:pt>
                <c:pt idx="1">
                  <c:v>2021</c:v>
                </c:pt>
                <c:pt idx="2">
                  <c:v>2022</c:v>
                </c:pt>
                <c:pt idx="3">
                  <c:v>2023</c:v>
                </c:pt>
              </c:numCache>
            </c:numRef>
          </c:cat>
          <c:val>
            <c:numRef>
              <c:f>'Flow &amp; Transparency Data'!$G$12:$J$12</c:f>
              <c:numCache>
                <c:formatCode>General</c:formatCode>
                <c:ptCount val="4"/>
                <c:pt idx="0">
                  <c:v>6.5</c:v>
                </c:pt>
                <c:pt idx="1">
                  <c:v>0</c:v>
                </c:pt>
                <c:pt idx="2">
                  <c:v>0</c:v>
                </c:pt>
                <c:pt idx="3">
                  <c:v>0</c:v>
                </c:pt>
              </c:numCache>
            </c:numRef>
          </c:val>
          <c:smooth val="0"/>
          <c:extLst>
            <c:ext xmlns:c16="http://schemas.microsoft.com/office/drawing/2014/chart" uri="{C3380CC4-5D6E-409C-BE32-E72D297353CC}">
              <c16:uniqueId val="{00000006-F3AD-4385-825C-603537573A70}"/>
            </c:ext>
          </c:extLst>
        </c:ser>
        <c:dLbls>
          <c:showLegendKey val="0"/>
          <c:showVal val="0"/>
          <c:showCatName val="0"/>
          <c:showSerName val="0"/>
          <c:showPercent val="0"/>
          <c:showBubbleSize val="0"/>
        </c:dLbls>
        <c:marker val="1"/>
        <c:smooth val="0"/>
        <c:axId val="604328056"/>
        <c:axId val="604346752"/>
      </c:lineChart>
      <c:catAx>
        <c:axId val="604328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46752"/>
        <c:crosses val="autoZero"/>
        <c:auto val="1"/>
        <c:lblAlgn val="ctr"/>
        <c:lblOffset val="100"/>
        <c:noMultiLvlLbl val="0"/>
      </c:catAx>
      <c:valAx>
        <c:axId val="60434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 (cfs)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280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'Flow &amp; Transparency Data'!$F$7</c:f>
              <c:strCache>
                <c:ptCount val="1"/>
                <c:pt idx="0">
                  <c:v>May</c:v>
                </c:pt>
              </c:strCache>
            </c:strRef>
          </c:tx>
          <c:spPr>
            <a:solidFill>
              <a:schemeClr val="accent1"/>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Data'!$O$7:$R$7</c:f>
              <c:numCache>
                <c:formatCode>General</c:formatCode>
                <c:ptCount val="4"/>
                <c:pt idx="0">
                  <c:v>0</c:v>
                </c:pt>
                <c:pt idx="1">
                  <c:v>0</c:v>
                </c:pt>
                <c:pt idx="2">
                  <c:v>120</c:v>
                </c:pt>
                <c:pt idx="3">
                  <c:v>120</c:v>
                </c:pt>
              </c:numCache>
            </c:numRef>
          </c:val>
          <c:extLst>
            <c:ext xmlns:c16="http://schemas.microsoft.com/office/drawing/2014/chart" uri="{C3380CC4-5D6E-409C-BE32-E72D297353CC}">
              <c16:uniqueId val="{00000000-2009-45F8-8526-DCF5A3989C0B}"/>
            </c:ext>
          </c:extLst>
        </c:ser>
        <c:ser>
          <c:idx val="1"/>
          <c:order val="1"/>
          <c:tx>
            <c:strRef>
              <c:f>'Flow &amp; Transparency Data'!$F$8</c:f>
              <c:strCache>
                <c:ptCount val="1"/>
                <c:pt idx="0">
                  <c:v>June</c:v>
                </c:pt>
              </c:strCache>
            </c:strRef>
          </c:tx>
          <c:spPr>
            <a:solidFill>
              <a:schemeClr val="accent2"/>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Data'!$O$8:$R$8</c:f>
              <c:numCache>
                <c:formatCode>General</c:formatCode>
                <c:ptCount val="4"/>
                <c:pt idx="0">
                  <c:v>0</c:v>
                </c:pt>
                <c:pt idx="1">
                  <c:v>82.9</c:v>
                </c:pt>
                <c:pt idx="2">
                  <c:v>0</c:v>
                </c:pt>
                <c:pt idx="3">
                  <c:v>75</c:v>
                </c:pt>
              </c:numCache>
            </c:numRef>
          </c:val>
          <c:extLst>
            <c:ext xmlns:c16="http://schemas.microsoft.com/office/drawing/2014/chart" uri="{C3380CC4-5D6E-409C-BE32-E72D297353CC}">
              <c16:uniqueId val="{00000002-2009-45F8-8526-DCF5A3989C0B}"/>
            </c:ext>
          </c:extLst>
        </c:ser>
        <c:ser>
          <c:idx val="2"/>
          <c:order val="2"/>
          <c:tx>
            <c:strRef>
              <c:f>'Flow &amp; Transparency Data'!$F$9</c:f>
              <c:strCache>
                <c:ptCount val="1"/>
                <c:pt idx="0">
                  <c:v>July</c:v>
                </c:pt>
              </c:strCache>
            </c:strRef>
          </c:tx>
          <c:spPr>
            <a:solidFill>
              <a:schemeClr val="accent3"/>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Data'!$O$9:$R$9</c:f>
              <c:numCache>
                <c:formatCode>General</c:formatCode>
                <c:ptCount val="4"/>
                <c:pt idx="0">
                  <c:v>0</c:v>
                </c:pt>
                <c:pt idx="1">
                  <c:v>93.7</c:v>
                </c:pt>
                <c:pt idx="2">
                  <c:v>0</c:v>
                </c:pt>
                <c:pt idx="3">
                  <c:v>120</c:v>
                </c:pt>
              </c:numCache>
            </c:numRef>
          </c:val>
          <c:extLst>
            <c:ext xmlns:c16="http://schemas.microsoft.com/office/drawing/2014/chart" uri="{C3380CC4-5D6E-409C-BE32-E72D297353CC}">
              <c16:uniqueId val="{00000003-2009-45F8-8526-DCF5A3989C0B}"/>
            </c:ext>
          </c:extLst>
        </c:ser>
        <c:ser>
          <c:idx val="3"/>
          <c:order val="3"/>
          <c:tx>
            <c:strRef>
              <c:f>'Flow &amp; Transparency Data'!$F$10</c:f>
              <c:strCache>
                <c:ptCount val="1"/>
                <c:pt idx="0">
                  <c:v>August</c:v>
                </c:pt>
              </c:strCache>
            </c:strRef>
          </c:tx>
          <c:spPr>
            <a:solidFill>
              <a:schemeClr val="accent4"/>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Data'!$O$10:$R$10</c:f>
              <c:numCache>
                <c:formatCode>General</c:formatCode>
                <c:ptCount val="4"/>
                <c:pt idx="0">
                  <c:v>0</c:v>
                </c:pt>
                <c:pt idx="1">
                  <c:v>91</c:v>
                </c:pt>
                <c:pt idx="2">
                  <c:v>120</c:v>
                </c:pt>
                <c:pt idx="3">
                  <c:v>120</c:v>
                </c:pt>
              </c:numCache>
            </c:numRef>
          </c:val>
          <c:extLst>
            <c:ext xmlns:c16="http://schemas.microsoft.com/office/drawing/2014/chart" uri="{C3380CC4-5D6E-409C-BE32-E72D297353CC}">
              <c16:uniqueId val="{00000004-2009-45F8-8526-DCF5A3989C0B}"/>
            </c:ext>
          </c:extLst>
        </c:ser>
        <c:ser>
          <c:idx val="4"/>
          <c:order val="4"/>
          <c:tx>
            <c:strRef>
              <c:f>'Flow &amp; Transparency Data'!$F$11</c:f>
              <c:strCache>
                <c:ptCount val="1"/>
                <c:pt idx="0">
                  <c:v>September</c:v>
                </c:pt>
              </c:strCache>
            </c:strRef>
          </c:tx>
          <c:spPr>
            <a:solidFill>
              <a:schemeClr val="accent5"/>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Data'!$O$11:$R$11</c:f>
              <c:numCache>
                <c:formatCode>General</c:formatCode>
                <c:ptCount val="4"/>
                <c:pt idx="0">
                  <c:v>0</c:v>
                </c:pt>
                <c:pt idx="1">
                  <c:v>72</c:v>
                </c:pt>
                <c:pt idx="2">
                  <c:v>100</c:v>
                </c:pt>
                <c:pt idx="3">
                  <c:v>120</c:v>
                </c:pt>
              </c:numCache>
            </c:numRef>
          </c:val>
          <c:extLst>
            <c:ext xmlns:c16="http://schemas.microsoft.com/office/drawing/2014/chart" uri="{C3380CC4-5D6E-409C-BE32-E72D297353CC}">
              <c16:uniqueId val="{00000005-2009-45F8-8526-DCF5A3989C0B}"/>
            </c:ext>
          </c:extLst>
        </c:ser>
        <c:ser>
          <c:idx val="5"/>
          <c:order val="5"/>
          <c:tx>
            <c:strRef>
              <c:f>'Flow &amp; Transparency Data'!$F$12</c:f>
              <c:strCache>
                <c:ptCount val="1"/>
                <c:pt idx="0">
                  <c:v>October</c:v>
                </c:pt>
              </c:strCache>
            </c:strRef>
          </c:tx>
          <c:spPr>
            <a:solidFill>
              <a:schemeClr val="accent6"/>
            </a:solidFill>
            <a:ln>
              <a:noFill/>
            </a:ln>
            <a:effectLst/>
          </c:spPr>
          <c:invertIfNegative val="0"/>
          <c:cat>
            <c:numRef>
              <c:f>'Flow &amp; Transparency Data'!$O$6:$R$6</c:f>
              <c:numCache>
                <c:formatCode>General</c:formatCode>
                <c:ptCount val="4"/>
                <c:pt idx="0">
                  <c:v>2020</c:v>
                </c:pt>
                <c:pt idx="1">
                  <c:v>2021</c:v>
                </c:pt>
                <c:pt idx="2">
                  <c:v>2022</c:v>
                </c:pt>
                <c:pt idx="3">
                  <c:v>2023</c:v>
                </c:pt>
              </c:numCache>
            </c:numRef>
          </c:cat>
          <c:val>
            <c:numRef>
              <c:f>'Flow &amp; Transparency Data'!$O$12:$R$12</c:f>
              <c:numCache>
                <c:formatCode>General</c:formatCode>
                <c:ptCount val="4"/>
                <c:pt idx="0">
                  <c:v>106</c:v>
                </c:pt>
                <c:pt idx="1">
                  <c:v>99</c:v>
                </c:pt>
                <c:pt idx="2">
                  <c:v>0</c:v>
                </c:pt>
                <c:pt idx="3">
                  <c:v>120</c:v>
                </c:pt>
              </c:numCache>
            </c:numRef>
          </c:val>
          <c:extLst>
            <c:ext xmlns:c16="http://schemas.microsoft.com/office/drawing/2014/chart" uri="{C3380CC4-5D6E-409C-BE32-E72D297353CC}">
              <c16:uniqueId val="{00000006-2009-45F8-8526-DCF5A3989C0B}"/>
            </c:ext>
          </c:extLst>
        </c:ser>
        <c:dLbls>
          <c:showLegendKey val="0"/>
          <c:showVal val="0"/>
          <c:showCatName val="0"/>
          <c:showSerName val="0"/>
          <c:showPercent val="0"/>
          <c:showBubbleSize val="0"/>
        </c:dLbls>
        <c:gapWidth val="219"/>
        <c:overlap val="-27"/>
        <c:axId val="645358768"/>
        <c:axId val="645359096"/>
      </c:barChart>
      <c:catAx>
        <c:axId val="6453587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9096"/>
        <c:crosses val="autoZero"/>
        <c:auto val="1"/>
        <c:lblAlgn val="ctr"/>
        <c:lblOffset val="100"/>
        <c:noMultiLvlLbl val="0"/>
      </c:catAx>
      <c:valAx>
        <c:axId val="645359096"/>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87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561975</xdr:colOff>
      <xdr:row>21</xdr:row>
      <xdr:rowOff>114300</xdr:rowOff>
    </xdr:to>
    <xdr:sp macro="" textlink="">
      <xdr:nvSpPr>
        <xdr:cNvPr id="4" name="TextBox 3">
          <a:extLst>
            <a:ext uri="{FF2B5EF4-FFF2-40B4-BE49-F238E27FC236}">
              <a16:creationId xmlns:a16="http://schemas.microsoft.com/office/drawing/2014/main" id="{E2C5886B-98D2-41A7-A64F-0BF2C91DCE34}"/>
            </a:ext>
          </a:extLst>
        </xdr:cNvPr>
        <xdr:cNvSpPr txBox="1"/>
      </xdr:nvSpPr>
      <xdr:spPr>
        <a:xfrm>
          <a:off x="609600" y="365760"/>
          <a:ext cx="5438775" cy="35890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WDNR Upper Fox and Wolf Rivers Water Quality Dataset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is designed to offer a quick, interactive, and easy way to access surface water quality monitoring data and field data for 24 sampling locations sampled through the Upper Fox and Wolf Rivers Volunteer Monitoring Program. Citizen volunteers collect surface water samples once per month, May - October, and ship samples to the Wisconsin State Lab of Hygiene in Madison where they are analyzed.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offers two seperate tabs to access water quality data and field data for the monitoring locations.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Water Quality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water quality data and associated graphs for Total Phosphorus, Dissolved Reactive Phosphorus, Total Suspended Solids, and Total Nitrogen concentrations.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Flow &amp; Transparency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data and associated graphs for stream flow and water transparency. Data in this Spreadsheet is draft.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Upper Fox and Wolf Rivers Volunteer Monitoring Program are available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Location Information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tab.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95249</xdr:colOff>
      <xdr:row>14</xdr:row>
      <xdr:rowOff>166686</xdr:rowOff>
    </xdr:from>
    <xdr:to>
      <xdr:col>10</xdr:col>
      <xdr:colOff>42333</xdr:colOff>
      <xdr:row>35</xdr:row>
      <xdr:rowOff>0</xdr:rowOff>
    </xdr:to>
    <xdr:graphicFrame macro="">
      <xdr:nvGraphicFramePr>
        <xdr:cNvPr id="12" name="Chart 11">
          <a:extLst>
            <a:ext uri="{FF2B5EF4-FFF2-40B4-BE49-F238E27FC236}">
              <a16:creationId xmlns:a16="http://schemas.microsoft.com/office/drawing/2014/main" id="{C5EBC353-671D-43FC-BE93-075CDBAA9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36</xdr:row>
      <xdr:rowOff>23811</xdr:rowOff>
    </xdr:from>
    <xdr:to>
      <xdr:col>10</xdr:col>
      <xdr:colOff>42333</xdr:colOff>
      <xdr:row>55</xdr:row>
      <xdr:rowOff>57150</xdr:rowOff>
    </xdr:to>
    <xdr:graphicFrame macro="">
      <xdr:nvGraphicFramePr>
        <xdr:cNvPr id="13" name="Chart 12">
          <a:extLst>
            <a:ext uri="{FF2B5EF4-FFF2-40B4-BE49-F238E27FC236}">
              <a16:creationId xmlns:a16="http://schemas.microsoft.com/office/drawing/2014/main" id="{2DEA858E-107A-4841-82A2-DBEFF9992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228599</xdr:colOff>
      <xdr:row>36</xdr:row>
      <xdr:rowOff>9526</xdr:rowOff>
    </xdr:from>
    <xdr:to>
      <xdr:col>23</xdr:col>
      <xdr:colOff>601134</xdr:colOff>
      <xdr:row>55</xdr:row>
      <xdr:rowOff>76200</xdr:rowOff>
    </xdr:to>
    <xdr:graphicFrame macro="">
      <xdr:nvGraphicFramePr>
        <xdr:cNvPr id="14" name="Chart 13">
          <a:extLst>
            <a:ext uri="{FF2B5EF4-FFF2-40B4-BE49-F238E27FC236}">
              <a16:creationId xmlns:a16="http://schemas.microsoft.com/office/drawing/2014/main" id="{01496329-085C-4D9B-8743-A8937A9F1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237068</xdr:colOff>
      <xdr:row>14</xdr:row>
      <xdr:rowOff>176210</xdr:rowOff>
    </xdr:from>
    <xdr:to>
      <xdr:col>23</xdr:col>
      <xdr:colOff>567268</xdr:colOff>
      <xdr:row>35</xdr:row>
      <xdr:rowOff>28575</xdr:rowOff>
    </xdr:to>
    <xdr:graphicFrame macro="">
      <xdr:nvGraphicFramePr>
        <xdr:cNvPr id="16" name="Chart 15">
          <a:extLst>
            <a:ext uri="{FF2B5EF4-FFF2-40B4-BE49-F238E27FC236}">
              <a16:creationId xmlns:a16="http://schemas.microsoft.com/office/drawing/2014/main" id="{CD0561C3-90FE-40E4-BEAC-78DE89DD3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304800</xdr:colOff>
      <xdr:row>4</xdr:row>
      <xdr:rowOff>133350</xdr:rowOff>
    </xdr:from>
    <xdr:to>
      <xdr:col>1</xdr:col>
      <xdr:colOff>523875</xdr:colOff>
      <xdr:row>6</xdr:row>
      <xdr:rowOff>28575</xdr:rowOff>
    </xdr:to>
    <xdr:sp macro="" textlink="">
      <xdr:nvSpPr>
        <xdr:cNvPr id="2" name="Arrow: Right 1">
          <a:extLst>
            <a:ext uri="{FF2B5EF4-FFF2-40B4-BE49-F238E27FC236}">
              <a16:creationId xmlns:a16="http://schemas.microsoft.com/office/drawing/2014/main" id="{9E5906B8-8EF1-4A19-9DB8-3E11824D3EE6}"/>
            </a:ext>
          </a:extLst>
        </xdr:cNvPr>
        <xdr:cNvSpPr/>
      </xdr:nvSpPr>
      <xdr:spPr>
        <a:xfrm>
          <a:off x="304800" y="895350"/>
          <a:ext cx="828675" cy="3429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518160</xdr:colOff>
      <xdr:row>7</xdr:row>
      <xdr:rowOff>30480</xdr:rowOff>
    </xdr:from>
    <xdr:to>
      <xdr:col>2</xdr:col>
      <xdr:colOff>2727960</xdr:colOff>
      <xdr:row>11</xdr:row>
      <xdr:rowOff>182881</xdr:rowOff>
    </xdr:to>
    <xdr:sp macro="" textlink="">
      <xdr:nvSpPr>
        <xdr:cNvPr id="8" name="TextBox 7">
          <a:extLst>
            <a:ext uri="{FF2B5EF4-FFF2-40B4-BE49-F238E27FC236}">
              <a16:creationId xmlns:a16="http://schemas.microsoft.com/office/drawing/2014/main" id="{CA6A9A37-0731-457C-A19A-5C5421B67E92}"/>
            </a:ext>
          </a:extLst>
        </xdr:cNvPr>
        <xdr:cNvSpPr txBox="1"/>
      </xdr:nvSpPr>
      <xdr:spPr>
        <a:xfrm>
          <a:off x="1737360" y="1432560"/>
          <a:ext cx="2209800" cy="92202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a Sampling Location' to access dropdown menu. In the dropdown menu, select a sampling location to populate sampling data and graphs.</a:t>
          </a:r>
        </a:p>
      </xdr:txBody>
    </xdr:sp>
    <xdr:clientData/>
  </xdr:twoCellAnchor>
  <xdr:twoCellAnchor>
    <xdr:from>
      <xdr:col>5</xdr:col>
      <xdr:colOff>121920</xdr:colOff>
      <xdr:row>5</xdr:row>
      <xdr:rowOff>83820</xdr:rowOff>
    </xdr:from>
    <xdr:to>
      <xdr:col>8</xdr:col>
      <xdr:colOff>331470</xdr:colOff>
      <xdr:row>13</xdr:row>
      <xdr:rowOff>102870</xdr:rowOff>
    </xdr:to>
    <xdr:sp macro="" textlink="">
      <xdr:nvSpPr>
        <xdr:cNvPr id="10" name="TextBox 9">
          <a:extLst>
            <a:ext uri="{FF2B5EF4-FFF2-40B4-BE49-F238E27FC236}">
              <a16:creationId xmlns:a16="http://schemas.microsoft.com/office/drawing/2014/main" id="{6CC0D633-A168-4B0F-88B7-577BA0D7F2B4}"/>
            </a:ext>
          </a:extLst>
        </xdr:cNvPr>
        <xdr:cNvSpPr txBox="1"/>
      </xdr:nvSpPr>
      <xdr:spPr>
        <a:xfrm>
          <a:off x="5027295" y="1198245"/>
          <a:ext cx="2171700" cy="15621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ND = Sample concentration was undetectable.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 " = No sample collected.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mg/L = Milligrams/Liter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356234</xdr:colOff>
      <xdr:row>16</xdr:row>
      <xdr:rowOff>124777</xdr:rowOff>
    </xdr:from>
    <xdr:to>
      <xdr:col>10</xdr:col>
      <xdr:colOff>127635</xdr:colOff>
      <xdr:row>37</xdr:row>
      <xdr:rowOff>20955</xdr:rowOff>
    </xdr:to>
    <xdr:graphicFrame macro="">
      <xdr:nvGraphicFramePr>
        <xdr:cNvPr id="2" name="Chart 1">
          <a:extLst>
            <a:ext uri="{FF2B5EF4-FFF2-40B4-BE49-F238E27FC236}">
              <a16:creationId xmlns:a16="http://schemas.microsoft.com/office/drawing/2014/main" id="{E58E031C-ADC3-4FC5-A275-9630CA096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16</xdr:row>
      <xdr:rowOff>117155</xdr:rowOff>
    </xdr:from>
    <xdr:to>
      <xdr:col>22</xdr:col>
      <xdr:colOff>76200</xdr:colOff>
      <xdr:row>37</xdr:row>
      <xdr:rowOff>28574</xdr:rowOff>
    </xdr:to>
    <xdr:graphicFrame macro="">
      <xdr:nvGraphicFramePr>
        <xdr:cNvPr id="3" name="Chart 2">
          <a:extLst>
            <a:ext uri="{FF2B5EF4-FFF2-40B4-BE49-F238E27FC236}">
              <a16:creationId xmlns:a16="http://schemas.microsoft.com/office/drawing/2014/main" id="{903D37C3-17F5-4D2E-ADDE-2710415E3B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352425</xdr:colOff>
      <xdr:row>5</xdr:row>
      <xdr:rowOff>114300</xdr:rowOff>
    </xdr:from>
    <xdr:to>
      <xdr:col>1</xdr:col>
      <xdr:colOff>457200</xdr:colOff>
      <xdr:row>7</xdr:row>
      <xdr:rowOff>114300</xdr:rowOff>
    </xdr:to>
    <xdr:sp macro="" textlink="">
      <xdr:nvSpPr>
        <xdr:cNvPr id="4" name="Arrow: Right 3">
          <a:extLst>
            <a:ext uri="{FF2B5EF4-FFF2-40B4-BE49-F238E27FC236}">
              <a16:creationId xmlns:a16="http://schemas.microsoft.com/office/drawing/2014/main" id="{21C746CC-833A-4C41-B9B8-CDD3B85A36E2}"/>
            </a:ext>
          </a:extLst>
        </xdr:cNvPr>
        <xdr:cNvSpPr/>
      </xdr:nvSpPr>
      <xdr:spPr>
        <a:xfrm>
          <a:off x="352425" y="1276350"/>
          <a:ext cx="714375"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123825</xdr:colOff>
      <xdr:row>9</xdr:row>
      <xdr:rowOff>9525</xdr:rowOff>
    </xdr:from>
    <xdr:to>
      <xdr:col>2</xdr:col>
      <xdr:colOff>3080385</xdr:colOff>
      <xdr:row>14</xdr:row>
      <xdr:rowOff>93345</xdr:rowOff>
    </xdr:to>
    <xdr:sp macro="" textlink="">
      <xdr:nvSpPr>
        <xdr:cNvPr id="7" name="TextBox 6">
          <a:extLst>
            <a:ext uri="{FF2B5EF4-FFF2-40B4-BE49-F238E27FC236}">
              <a16:creationId xmlns:a16="http://schemas.microsoft.com/office/drawing/2014/main" id="{860EF069-D6D5-4E96-AEFF-C4E5E93A9CFF}"/>
            </a:ext>
          </a:extLst>
        </xdr:cNvPr>
        <xdr:cNvSpPr txBox="1"/>
      </xdr:nvSpPr>
      <xdr:spPr>
        <a:xfrm>
          <a:off x="1343025" y="1933575"/>
          <a:ext cx="2956560" cy="10363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Sampling Location' to access dropdown menu. In the dropdown menu, select a sampling location to populate sampling data and graphs.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274320</xdr:colOff>
      <xdr:row>0</xdr:row>
      <xdr:rowOff>83820</xdr:rowOff>
    </xdr:from>
    <xdr:to>
      <xdr:col>10</xdr:col>
      <xdr:colOff>390861</xdr:colOff>
      <xdr:row>52</xdr:row>
      <xdr:rowOff>175260</xdr:rowOff>
    </xdr:to>
    <xdr:pic>
      <xdr:nvPicPr>
        <xdr:cNvPr id="3" name="Picture 2">
          <a:extLst>
            <a:ext uri="{FF2B5EF4-FFF2-40B4-BE49-F238E27FC236}">
              <a16:creationId xmlns:a16="http://schemas.microsoft.com/office/drawing/2014/main" id="{446F4E62-0BD3-A532-2C39-F11DC044D2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320" y="83820"/>
          <a:ext cx="6212541" cy="9601200"/>
        </a:xfrm>
        <a:prstGeom prst="rect">
          <a:avLst/>
        </a:prstGeom>
      </xdr:spPr>
    </xdr:pic>
    <xdr:clientData/>
  </xdr:twoCellAnchor>
  <xdr:twoCellAnchor editAs="oneCell">
    <xdr:from>
      <xdr:col>11</xdr:col>
      <xdr:colOff>396240</xdr:colOff>
      <xdr:row>0</xdr:row>
      <xdr:rowOff>160020</xdr:rowOff>
    </xdr:from>
    <xdr:to>
      <xdr:col>22</xdr:col>
      <xdr:colOff>30480</xdr:colOff>
      <xdr:row>37</xdr:row>
      <xdr:rowOff>53340</xdr:rowOff>
    </xdr:to>
    <xdr:pic>
      <xdr:nvPicPr>
        <xdr:cNvPr id="5" name="Picture 4">
          <a:extLst>
            <a:ext uri="{FF2B5EF4-FFF2-40B4-BE49-F238E27FC236}">
              <a16:creationId xmlns:a16="http://schemas.microsoft.com/office/drawing/2014/main" id="{80CD656B-F555-C276-F117-F5A54358364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516"/>
        <a:stretch/>
      </xdr:blipFill>
      <xdr:spPr>
        <a:xfrm>
          <a:off x="7101840" y="160020"/>
          <a:ext cx="6339840" cy="6659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3FF8-DCA4-46D0-B2B1-3FC580693CF2}">
  <dimension ref="A1"/>
  <sheetViews>
    <sheetView showGridLines="0" tabSelected="1" workbookViewId="0">
      <selection activeCell="A4" sqref="A4"/>
    </sheetView>
  </sheetViews>
  <sheetFormatPr defaultRowHeight="15" x14ac:dyDescent="0.25"/>
  <sheetData/>
  <sheetProtection algorithmName="SHA-512" hashValue="ueAIrrccoUn+39XRANxTDsL7IH70pJ3KYad2GL+JjwI0gvcIeZo7Dn80AVjBZDhHV4PNmb5Y1sg3dUUrrcBOFg==" saltValue="XifYmYxkrJQbtxJWUAgF5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E9FB-C3E5-4E35-81F8-8CBD778ACAB4}">
  <dimension ref="B2:AA34"/>
  <sheetViews>
    <sheetView showGridLines="0" zoomScale="90" zoomScaleNormal="90" workbookViewId="0">
      <selection activeCell="C6" sqref="C6"/>
    </sheetView>
  </sheetViews>
  <sheetFormatPr defaultColWidth="9.140625" defaultRowHeight="15" x14ac:dyDescent="0.25"/>
  <cols>
    <col min="1" max="2" width="9.140625" style="70"/>
    <col min="3" max="3" width="49" style="70" customWidth="1"/>
    <col min="4" max="4" width="6.28515625" style="70" hidden="1" customWidth="1"/>
    <col min="5" max="5" width="6.28515625" style="70" customWidth="1"/>
    <col min="6" max="6" width="11.140625" style="70" customWidth="1"/>
    <col min="7" max="10" width="9.140625" style="70"/>
    <col min="11" max="11" width="11.5703125" style="70" customWidth="1"/>
    <col min="12" max="16384" width="9.140625" style="70"/>
  </cols>
  <sheetData>
    <row r="2" spans="2:27" ht="23.25" x14ac:dyDescent="0.35">
      <c r="B2" s="69" t="s">
        <v>47</v>
      </c>
    </row>
    <row r="5" spans="2:27" ht="19.5" thickBot="1" x14ac:dyDescent="0.35">
      <c r="C5" s="71" t="s">
        <v>42</v>
      </c>
      <c r="L5" s="93" t="s">
        <v>12</v>
      </c>
      <c r="M5" s="94"/>
      <c r="N5" s="95"/>
      <c r="O5" s="96"/>
      <c r="P5" s="93" t="s">
        <v>13</v>
      </c>
      <c r="Q5" s="94"/>
      <c r="R5" s="97"/>
      <c r="S5" s="96"/>
      <c r="T5" s="93" t="s">
        <v>14</v>
      </c>
      <c r="U5" s="94"/>
      <c r="V5" s="97"/>
      <c r="W5" s="96"/>
      <c r="X5" s="93" t="s">
        <v>15</v>
      </c>
      <c r="Y5" s="94"/>
      <c r="Z5" s="97"/>
      <c r="AA5" s="96"/>
    </row>
    <row r="6" spans="2:27" ht="15.75" thickBot="1" x14ac:dyDescent="0.3">
      <c r="C6" s="45" t="s">
        <v>22</v>
      </c>
      <c r="D6" s="70">
        <f>INDEX(AllData!B3:B146,MATCH('Water Quality Data'!C6,AllData!A3:A146,0))</f>
        <v>1</v>
      </c>
      <c r="K6" s="30" t="s">
        <v>0</v>
      </c>
      <c r="L6" s="31">
        <v>2020</v>
      </c>
      <c r="M6" s="80">
        <v>2021</v>
      </c>
      <c r="N6" s="80">
        <v>2022</v>
      </c>
      <c r="O6" s="32">
        <v>2023</v>
      </c>
      <c r="P6" s="33">
        <v>2020</v>
      </c>
      <c r="Q6" s="33">
        <v>2021</v>
      </c>
      <c r="R6" s="33">
        <v>2022</v>
      </c>
      <c r="S6" s="33">
        <v>2023</v>
      </c>
      <c r="T6" s="34">
        <v>2020</v>
      </c>
      <c r="U6" s="35">
        <v>2021</v>
      </c>
      <c r="V6" s="35">
        <v>2022</v>
      </c>
      <c r="W6" s="35">
        <v>2023</v>
      </c>
      <c r="X6" s="36">
        <v>2020</v>
      </c>
      <c r="Y6" s="81">
        <v>2021</v>
      </c>
      <c r="Z6" s="81">
        <v>2022</v>
      </c>
      <c r="AA6" s="37">
        <v>2023</v>
      </c>
    </row>
    <row r="7" spans="2:27" x14ac:dyDescent="0.25">
      <c r="D7" s="70">
        <f>D6+1</f>
        <v>2</v>
      </c>
      <c r="K7" s="27" t="s">
        <v>1</v>
      </c>
      <c r="L7" s="48" t="str">
        <f>VLOOKUP($D6,AllData!$B$3:$S$146,3)</f>
        <v>-</v>
      </c>
      <c r="M7" s="48" t="str">
        <f>VLOOKUP($D6,AllData!$B$3:$S$146,4)</f>
        <v>-</v>
      </c>
      <c r="N7" s="86">
        <f>VLOOKUP($D6,AllData!$B$3:$S$146,5)</f>
        <v>8.7099999999999997E-2</v>
      </c>
      <c r="O7" s="86">
        <f>VLOOKUP($D6,AllData!$B$3:$S$146,6)</f>
        <v>6.8599999999999994E-2</v>
      </c>
      <c r="P7" s="88" t="str">
        <f>VLOOKUP($D6,AllData!$B$3:$S$146,7)</f>
        <v>-</v>
      </c>
      <c r="Q7" s="88" t="str">
        <f>VLOOKUP($D6,AllData!$B$3:$S$146,8)</f>
        <v>-</v>
      </c>
      <c r="R7" s="88">
        <f>VLOOKUP($D6,AllData!$B$3:$S$146,9)</f>
        <v>4.3799999999999999E-2</v>
      </c>
      <c r="S7" s="88">
        <f>VLOOKUP($D6,AllData!$B$3:$S$146,10)</f>
        <v>3.6900000000000002E-2</v>
      </c>
      <c r="T7" s="89" t="str">
        <f>VLOOKUP($D6,AllData!$B$3:$S$146,11)</f>
        <v>-</v>
      </c>
      <c r="U7" s="89" t="str">
        <f>VLOOKUP($D6,AllData!$B$3:$S$146,12)</f>
        <v>-</v>
      </c>
      <c r="V7" s="89">
        <f>VLOOKUP($D6,AllData!$B$3:$S$146,13)</f>
        <v>5.4</v>
      </c>
      <c r="W7" s="89">
        <f>VLOOKUP($D6,AllData!$B$3:$S$146,14)</f>
        <v>3.8</v>
      </c>
      <c r="X7" s="87" t="str">
        <f>VLOOKUP($D6,AllData!$B$3:$S$146,15)</f>
        <v>-</v>
      </c>
      <c r="Y7" s="87" t="str">
        <f>VLOOKUP($D6,AllData!$B$3:$S$146,16)</f>
        <v>-</v>
      </c>
      <c r="Z7" s="87">
        <f>VLOOKUP($D6,AllData!$B$3:$S$146,17)</f>
        <v>1.49</v>
      </c>
      <c r="AA7" s="87">
        <f>VLOOKUP($D6,AllData!$B$3:$S$146,18)</f>
        <v>1.85</v>
      </c>
    </row>
    <row r="8" spans="2:27" x14ac:dyDescent="0.25">
      <c r="D8" s="70">
        <f>D7+1</f>
        <v>3</v>
      </c>
      <c r="K8" s="28" t="s">
        <v>3</v>
      </c>
      <c r="L8" s="48" t="str">
        <f>VLOOKUP($D7,AllData!$B$3:$S$146,3)</f>
        <v>-</v>
      </c>
      <c r="M8" s="48">
        <f>VLOOKUP($D7,AllData!$B$3:$S$146,4)</f>
        <v>0.32400000000000001</v>
      </c>
      <c r="N8" s="48">
        <f>VLOOKUP($D7,AllData!$B$3:$S$146,5)</f>
        <v>0.16700000000000001</v>
      </c>
      <c r="O8" s="86">
        <f>VLOOKUP($D7,AllData!$B$3:$S$146,6)</f>
        <v>0.16200000000000001</v>
      </c>
      <c r="P8" s="88" t="str">
        <f>VLOOKUP($D7,AllData!$B$3:$S$146,7)</f>
        <v>-</v>
      </c>
      <c r="Q8" s="88">
        <f>VLOOKUP($D7,AllData!$B$3:$S$146,8)</f>
        <v>0.26700000000000002</v>
      </c>
      <c r="R8" s="88">
        <f>VLOOKUP($D7,AllData!$B$3:$S$146,9)</f>
        <v>0.121</v>
      </c>
      <c r="S8" s="88">
        <f>VLOOKUP($D7,AllData!$B$3:$S$146,10)</f>
        <v>0.106</v>
      </c>
      <c r="T8" s="89" t="str">
        <f>VLOOKUP($D7,AllData!$B$3:$S$146,11)</f>
        <v>-</v>
      </c>
      <c r="U8" s="89">
        <f>VLOOKUP($D7,AllData!$B$3:$S$146,12)</f>
        <v>7.4</v>
      </c>
      <c r="V8" s="89">
        <f>VLOOKUP($D7,AllData!$B$3:$S$146,13)</f>
        <v>4.75</v>
      </c>
      <c r="W8" s="89">
        <f>VLOOKUP($D7,AllData!$B$3:$S$146,14)</f>
        <v>10.3</v>
      </c>
      <c r="X8" s="87" t="str">
        <f>VLOOKUP($D7,AllData!$B$3:$S$146,15)</f>
        <v>-</v>
      </c>
      <c r="Y8" s="87">
        <f>VLOOKUP($D7,AllData!$B$3:$S$146,16)</f>
        <v>1.29</v>
      </c>
      <c r="Z8" s="87">
        <f>VLOOKUP($D7,AllData!$B$3:$S$146,17)</f>
        <v>1.66</v>
      </c>
      <c r="AA8" s="87">
        <f>VLOOKUP($D7,AllData!$B$3:$S$146,18)</f>
        <v>0.999</v>
      </c>
    </row>
    <row r="9" spans="2:27" x14ac:dyDescent="0.25">
      <c r="D9" s="70">
        <f t="shared" ref="D9:D11" si="0">D8+1</f>
        <v>4</v>
      </c>
      <c r="K9" s="28" t="s">
        <v>4</v>
      </c>
      <c r="L9" s="48" t="str">
        <f>VLOOKUP($D8,AllData!$B$3:$S$146,3)</f>
        <v>-</v>
      </c>
      <c r="M9" s="48">
        <f>VLOOKUP($D8,AllData!$B$3:$S$146,4)</f>
        <v>0.16300000000000001</v>
      </c>
      <c r="N9" s="48">
        <f>VLOOKUP($D8,AllData!$B$3:$S$146,5)</f>
        <v>0.217</v>
      </c>
      <c r="O9" s="86">
        <f>VLOOKUP($D8,AllData!$B$3:$S$146,6)</f>
        <v>0.17899999999999999</v>
      </c>
      <c r="P9" s="88" t="str">
        <f>VLOOKUP($D8,AllData!$B$3:$S$146,7)</f>
        <v>-</v>
      </c>
      <c r="Q9" s="88">
        <f>VLOOKUP($D8,AllData!$B$3:$S$146,8)</f>
        <v>0.11600000000000001</v>
      </c>
      <c r="R9" s="88">
        <f>VLOOKUP($D8,AllData!$B$3:$S$146,9)</f>
        <v>0.183</v>
      </c>
      <c r="S9" s="88">
        <f>VLOOKUP($D8,AllData!$B$3:$S$146,10)</f>
        <v>0.13500000000000001</v>
      </c>
      <c r="T9" s="89" t="str">
        <f>VLOOKUP($D8,AllData!$B$3:$S$146,11)</f>
        <v>-</v>
      </c>
      <c r="U9" s="89">
        <f>VLOOKUP($D8,AllData!$B$3:$S$146,12)</f>
        <v>6.2</v>
      </c>
      <c r="V9" s="89">
        <f>VLOOKUP($D8,AllData!$B$3:$S$146,13)</f>
        <v>2.6</v>
      </c>
      <c r="W9" s="89">
        <f>VLOOKUP($D8,AllData!$B$3:$S$146,14)</f>
        <v>4.8</v>
      </c>
      <c r="X9" s="87" t="str">
        <f>VLOOKUP($D8,AllData!$B$3:$S$146,15)</f>
        <v>-</v>
      </c>
      <c r="Y9" s="87">
        <f>VLOOKUP($D8,AllData!$B$3:$S$146,16)</f>
        <v>2.1</v>
      </c>
      <c r="Z9" s="87">
        <f>VLOOKUP($D8,AllData!$B$3:$S$146,17)</f>
        <v>1.21</v>
      </c>
      <c r="AA9" s="87">
        <f>VLOOKUP($D8,AllData!$B$3:$S$146,18)</f>
        <v>0.88300000000000001</v>
      </c>
    </row>
    <row r="10" spans="2:27" x14ac:dyDescent="0.25">
      <c r="D10" s="70">
        <f t="shared" si="0"/>
        <v>5</v>
      </c>
      <c r="K10" s="28" t="s">
        <v>5</v>
      </c>
      <c r="L10" s="48" t="str">
        <f>VLOOKUP($D9,AllData!$B$3:$S$146,3)</f>
        <v>-</v>
      </c>
      <c r="M10" s="48">
        <f>VLOOKUP($D9,AllData!$B$3:$S$146,4)</f>
        <v>0.14499999999999999</v>
      </c>
      <c r="N10" s="48">
        <f>VLOOKUP($D9,AllData!$B$3:$S$146,5)</f>
        <v>0.19400000000000001</v>
      </c>
      <c r="O10" s="86">
        <f>VLOOKUP($D9,AllData!$B$3:$S$146,6)</f>
        <v>0.20300000000000001</v>
      </c>
      <c r="P10" s="88" t="str">
        <f>VLOOKUP($D9,AllData!$B$3:$S$146,7)</f>
        <v>-</v>
      </c>
      <c r="Q10" s="88">
        <f>VLOOKUP($D9,AllData!$B$3:$S$146,8)</f>
        <v>0.112</v>
      </c>
      <c r="R10" s="88">
        <f>VLOOKUP($D9,AllData!$B$3:$S$146,9)</f>
        <v>0.16200000000000001</v>
      </c>
      <c r="S10" s="88">
        <f>VLOOKUP($D9,AllData!$B$3:$S$146,10)</f>
        <v>0.155</v>
      </c>
      <c r="T10" s="89" t="str">
        <f>VLOOKUP($D9,AllData!$B$3:$S$146,11)</f>
        <v>-</v>
      </c>
      <c r="U10" s="89">
        <f>VLOOKUP($D9,AllData!$B$3:$S$146,12)</f>
        <v>4.5999999999999996</v>
      </c>
      <c r="V10" s="89">
        <f>VLOOKUP($D9,AllData!$B$3:$S$146,13)</f>
        <v>2.6</v>
      </c>
      <c r="W10" s="89">
        <f>VLOOKUP($D9,AllData!$B$3:$S$146,14)</f>
        <v>2.8</v>
      </c>
      <c r="X10" s="87" t="str">
        <f>VLOOKUP($D9,AllData!$B$3:$S$146,15)</f>
        <v>-</v>
      </c>
      <c r="Y10" s="87">
        <f>VLOOKUP($D9,AllData!$B$3:$S$146,16)</f>
        <v>2.59</v>
      </c>
      <c r="Z10" s="87">
        <f>VLOOKUP($D9,AllData!$B$3:$S$146,17)</f>
        <v>0.88800000000000001</v>
      </c>
      <c r="AA10" s="87">
        <f>VLOOKUP($D9,AllData!$B$3:$S$146,18)</f>
        <v>0.52700000000000002</v>
      </c>
    </row>
    <row r="11" spans="2:27" x14ac:dyDescent="0.25">
      <c r="D11" s="70">
        <f t="shared" si="0"/>
        <v>6</v>
      </c>
      <c r="K11" s="28" t="s">
        <v>7</v>
      </c>
      <c r="L11" s="48">
        <f>VLOOKUP($D10,AllData!$B$3:$S$146,3)</f>
        <v>5.7599999999999998E-2</v>
      </c>
      <c r="M11" s="48">
        <f>VLOOKUP($D10,AllData!$B$3:$S$146,4)</f>
        <v>0.11700000000000001</v>
      </c>
      <c r="N11" s="48">
        <f>VLOOKUP($D10,AllData!$B$3:$S$146,5)</f>
        <v>0.16900000000000001</v>
      </c>
      <c r="O11" s="86">
        <f>VLOOKUP($D10,AllData!$B$3:$S$146,6)</f>
        <v>0.152</v>
      </c>
      <c r="P11" s="88">
        <f>VLOOKUP($D10,AllData!$B$3:$S$146,7)</f>
        <v>3.3000000000000002E-2</v>
      </c>
      <c r="Q11" s="88">
        <f>VLOOKUP($D10,AllData!$B$3:$S$146,8)</f>
        <v>7.85E-2</v>
      </c>
      <c r="R11" s="88">
        <f>VLOOKUP($D10,AllData!$B$3:$S$146,9)</f>
        <v>0.13200000000000001</v>
      </c>
      <c r="S11" s="88">
        <f>VLOOKUP($D10,AllData!$B$3:$S$146,10)</f>
        <v>0.107</v>
      </c>
      <c r="T11" s="89">
        <f>VLOOKUP($D10,AllData!$B$3:$S$146,11)</f>
        <v>2.6</v>
      </c>
      <c r="U11" s="89">
        <f>VLOOKUP($D10,AllData!$B$3:$S$146,12)</f>
        <v>6</v>
      </c>
      <c r="V11" s="89">
        <f>VLOOKUP($D10,AllData!$B$3:$S$146,13)</f>
        <v>4.5999999999999996</v>
      </c>
      <c r="W11" s="89">
        <f>VLOOKUP($D10,AllData!$B$3:$S$146,14)</f>
        <v>2.4</v>
      </c>
      <c r="X11" s="87">
        <f>VLOOKUP($D10,AllData!$B$3:$S$146,15)</f>
        <v>0.99</v>
      </c>
      <c r="Y11" s="87">
        <f>VLOOKUP($D10,AllData!$B$3:$S$146,16)</f>
        <v>2.34</v>
      </c>
      <c r="Z11" s="87">
        <f>VLOOKUP($D10,AllData!$B$3:$S$146,17)</f>
        <v>1.48</v>
      </c>
      <c r="AA11" s="87">
        <f>VLOOKUP($D10,AllData!$B$3:$S$146,18)</f>
        <v>0.505</v>
      </c>
    </row>
    <row r="12" spans="2:27" ht="15.75" thickBot="1" x14ac:dyDescent="0.3">
      <c r="K12" s="29" t="s">
        <v>8</v>
      </c>
      <c r="L12" s="49">
        <f>VLOOKUP($D11,AllData!$B$3:$S$146,3)</f>
        <v>8.6699999999999999E-2</v>
      </c>
      <c r="M12" s="49">
        <f>VLOOKUP($D11,AllData!$B$3:$S$146,4)</f>
        <v>0.106</v>
      </c>
      <c r="N12" s="49">
        <f>VLOOKUP($D11,AllData!$B$3:$S$146,5)</f>
        <v>6.8599999999999994E-2</v>
      </c>
      <c r="O12" s="49">
        <f>VLOOKUP($D11,AllData!$B$3:$S$146,6)</f>
        <v>0.29099999999999998</v>
      </c>
      <c r="P12" s="50">
        <f>VLOOKUP($D11,AllData!$B$3:$S$146,7)</f>
        <v>7.0999999999999994E-2</v>
      </c>
      <c r="Q12" s="50">
        <f>VLOOKUP($D11,AllData!$B$3:$S$146,8)</f>
        <v>7.8299999999999995E-2</v>
      </c>
      <c r="R12" s="50">
        <f>VLOOKUP($D11,AllData!$B$3:$S$146,9)</f>
        <v>4.2200000000000001E-2</v>
      </c>
      <c r="S12" s="50">
        <f>VLOOKUP($D11,AllData!$B$3:$S$146,10)</f>
        <v>0.22900000000000001</v>
      </c>
      <c r="T12" s="51" t="str">
        <f>VLOOKUP($D11,AllData!$B$3:$S$146,11)</f>
        <v>ND</v>
      </c>
      <c r="U12" s="51">
        <f>VLOOKUP($D11,AllData!$B$3:$S$146,12)</f>
        <v>5.4</v>
      </c>
      <c r="V12" s="51">
        <f>VLOOKUP($D11,AllData!$B$3:$S$146,13)</f>
        <v>2.6</v>
      </c>
      <c r="W12" s="51" t="str">
        <f>VLOOKUP($D11,AllData!$B$3:$S$146,14)</f>
        <v>ND</v>
      </c>
      <c r="X12" s="52">
        <f>VLOOKUP($D11,AllData!$B$3:$S$146,15)</f>
        <v>0.76300000000000001</v>
      </c>
      <c r="Y12" s="52">
        <f>VLOOKUP($D11,AllData!$B$3:$S$146,16)</f>
        <v>1.76</v>
      </c>
      <c r="Z12" s="52">
        <f>VLOOKUP($D11,AllData!$B$3:$S$146,17)</f>
        <v>1.74</v>
      </c>
      <c r="AA12" s="52">
        <f>VLOOKUP($D11,AllData!$B$3:$S$146,18)</f>
        <v>0.52100000000000002</v>
      </c>
    </row>
    <row r="13" spans="2:27" x14ac:dyDescent="0.25">
      <c r="C13" s="72"/>
      <c r="K13" s="73" t="s">
        <v>9</v>
      </c>
      <c r="L13" s="53">
        <f>IFERROR(AVERAGE(L7:L12),"")</f>
        <v>7.2149999999999992E-2</v>
      </c>
      <c r="M13" s="53">
        <f t="shared" ref="M13:AA13" si="1">IFERROR(AVERAGE(M7:M12),"")</f>
        <v>0.17099999999999999</v>
      </c>
      <c r="N13" s="53">
        <f t="shared" si="1"/>
        <v>0.15045</v>
      </c>
      <c r="O13" s="53">
        <f t="shared" si="1"/>
        <v>0.17593333333333336</v>
      </c>
      <c r="P13" s="54">
        <f t="shared" si="1"/>
        <v>5.1999999999999998E-2</v>
      </c>
      <c r="Q13" s="54">
        <f t="shared" si="1"/>
        <v>0.13036</v>
      </c>
      <c r="R13" s="54">
        <f t="shared" si="1"/>
        <v>0.114</v>
      </c>
      <c r="S13" s="54">
        <f t="shared" si="1"/>
        <v>0.12815000000000001</v>
      </c>
      <c r="T13" s="55">
        <f t="shared" si="1"/>
        <v>2.6</v>
      </c>
      <c r="U13" s="56">
        <f t="shared" si="1"/>
        <v>5.92</v>
      </c>
      <c r="V13" s="56">
        <f t="shared" si="1"/>
        <v>3.7583333333333333</v>
      </c>
      <c r="W13" s="56">
        <f t="shared" si="1"/>
        <v>4.82</v>
      </c>
      <c r="X13" s="57">
        <f t="shared" si="1"/>
        <v>0.87650000000000006</v>
      </c>
      <c r="Y13" s="58">
        <f t="shared" si="1"/>
        <v>2.016</v>
      </c>
      <c r="Z13" s="58">
        <f t="shared" si="1"/>
        <v>1.4113333333333333</v>
      </c>
      <c r="AA13" s="58">
        <f t="shared" si="1"/>
        <v>0.88083333333333336</v>
      </c>
    </row>
    <row r="14" spans="2:27" x14ac:dyDescent="0.25">
      <c r="C14" s="72"/>
      <c r="K14" s="73" t="s">
        <v>10</v>
      </c>
      <c r="L14" s="59">
        <f>IFERROR(MEDIAN(L7:L12),"")</f>
        <v>7.2149999999999992E-2</v>
      </c>
      <c r="M14" s="59">
        <f t="shared" ref="M14:AA14" si="2">IFERROR(MEDIAN(M7:M12),"")</f>
        <v>0.14499999999999999</v>
      </c>
      <c r="N14" s="59">
        <f t="shared" si="2"/>
        <v>0.16800000000000001</v>
      </c>
      <c r="O14" s="59">
        <f t="shared" si="2"/>
        <v>0.17049999999999998</v>
      </c>
      <c r="P14" s="60">
        <f t="shared" si="2"/>
        <v>5.1999999999999998E-2</v>
      </c>
      <c r="Q14" s="60">
        <f t="shared" si="2"/>
        <v>0.112</v>
      </c>
      <c r="R14" s="60">
        <f t="shared" si="2"/>
        <v>0.1265</v>
      </c>
      <c r="S14" s="60">
        <f t="shared" si="2"/>
        <v>0.121</v>
      </c>
      <c r="T14" s="61">
        <f t="shared" si="2"/>
        <v>2.6</v>
      </c>
      <c r="U14" s="61">
        <f t="shared" si="2"/>
        <v>6</v>
      </c>
      <c r="V14" s="61">
        <f t="shared" si="2"/>
        <v>3.5999999999999996</v>
      </c>
      <c r="W14" s="61">
        <f t="shared" si="2"/>
        <v>3.8</v>
      </c>
      <c r="X14" s="62">
        <f t="shared" si="2"/>
        <v>0.87650000000000006</v>
      </c>
      <c r="Y14" s="62">
        <f t="shared" si="2"/>
        <v>2.1</v>
      </c>
      <c r="Z14" s="62">
        <f t="shared" si="2"/>
        <v>1.4849999999999999</v>
      </c>
      <c r="AA14" s="62">
        <f t="shared" si="2"/>
        <v>0.70500000000000007</v>
      </c>
    </row>
    <row r="15" spans="2:27" x14ac:dyDescent="0.25">
      <c r="C15" s="72"/>
    </row>
    <row r="16" spans="2:27" x14ac:dyDescent="0.25">
      <c r="C16" s="72"/>
    </row>
    <row r="17" spans="3:3" x14ac:dyDescent="0.25">
      <c r="C17" s="72"/>
    </row>
    <row r="18" spans="3:3" x14ac:dyDescent="0.25">
      <c r="C18" s="72"/>
    </row>
    <row r="19" spans="3:3" x14ac:dyDescent="0.25">
      <c r="C19" s="72"/>
    </row>
    <row r="20" spans="3:3" x14ac:dyDescent="0.25">
      <c r="C20" s="72"/>
    </row>
    <row r="21" spans="3:3" x14ac:dyDescent="0.25">
      <c r="C21" s="72"/>
    </row>
    <row r="22" spans="3:3" x14ac:dyDescent="0.25">
      <c r="C22" s="72"/>
    </row>
    <row r="23" spans="3:3" x14ac:dyDescent="0.25">
      <c r="C23" s="72"/>
    </row>
    <row r="24" spans="3:3" x14ac:dyDescent="0.25">
      <c r="C24" s="72"/>
    </row>
    <row r="25" spans="3:3" x14ac:dyDescent="0.25">
      <c r="C25" s="72"/>
    </row>
    <row r="26" spans="3:3" x14ac:dyDescent="0.25">
      <c r="C26" s="72"/>
    </row>
    <row r="27" spans="3:3" x14ac:dyDescent="0.25">
      <c r="C27" s="72"/>
    </row>
    <row r="28" spans="3:3" x14ac:dyDescent="0.25">
      <c r="C28" s="72"/>
    </row>
    <row r="29" spans="3:3" x14ac:dyDescent="0.25">
      <c r="C29" s="72"/>
    </row>
    <row r="30" spans="3:3" x14ac:dyDescent="0.25">
      <c r="C30" s="72"/>
    </row>
    <row r="31" spans="3:3" x14ac:dyDescent="0.25">
      <c r="C31" s="72"/>
    </row>
    <row r="32" spans="3:3" x14ac:dyDescent="0.25">
      <c r="C32" s="72"/>
    </row>
    <row r="34" spans="3:3" x14ac:dyDescent="0.25">
      <c r="C34" s="72"/>
    </row>
  </sheetData>
  <sheetProtection algorithmName="SHA-512" hashValue="H73TIf0NDxMxWfe684G0zdxthz+TU3HQYz2TVu7EnmX+TYzdX0erzBw3w4BAaus7u+3ByqnVTgWmR7KPqWBX1Q==" saltValue="ybYTZNu74c7I9A14d/x/fQ==" spinCount="100000" sheet="1" objects="1" scenarios="1"/>
  <protectedRanges>
    <protectedRange sqref="C6" name="Range1"/>
  </protectedRanges>
  <mergeCells count="4">
    <mergeCell ref="L5:O5"/>
    <mergeCell ref="P5:S5"/>
    <mergeCell ref="T5:W5"/>
    <mergeCell ref="X5:AA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953700-707E-4FC5-9FE8-FF5960EB05DE}">
          <x14:formula1>
            <xm:f>Sampling_Sites!$B$3:$B$26</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56D3-A0A9-415A-AC2C-0973B887FD03}">
  <dimension ref="A1:W146"/>
  <sheetViews>
    <sheetView workbookViewId="0">
      <pane xSplit="1" topLeftCell="B1" activePane="topRight" state="frozen"/>
      <selection activeCell="A112" sqref="A112"/>
      <selection pane="topRight" activeCell="A123" sqref="A123:A146"/>
    </sheetView>
  </sheetViews>
  <sheetFormatPr defaultRowHeight="15" x14ac:dyDescent="0.25"/>
  <cols>
    <col min="1" max="1" width="21.5703125" customWidth="1"/>
    <col min="2" max="2" width="5.7109375" customWidth="1"/>
    <col min="3" max="3" width="16.28515625" customWidth="1"/>
    <col min="5" max="5" width="9.140625" style="72"/>
    <col min="6" max="6" width="9.140625" style="70"/>
    <col min="7" max="7" width="8.85546875" style="26"/>
    <col min="9" max="10" width="9.140625" style="70"/>
    <col min="11" max="11" width="8.85546875" style="26"/>
    <col min="13" max="14" width="9.140625" style="70"/>
    <col min="15" max="15" width="8.85546875" style="26"/>
    <col min="18" max="18" width="9.140625" style="70"/>
    <col min="19" max="19" width="8.85546875" style="26"/>
  </cols>
  <sheetData>
    <row r="1" spans="1:23" x14ac:dyDescent="0.25">
      <c r="D1" s="103" t="s">
        <v>12</v>
      </c>
      <c r="E1" s="103"/>
      <c r="F1" s="104"/>
      <c r="G1" s="104"/>
      <c r="H1" s="107" t="s">
        <v>13</v>
      </c>
      <c r="I1" s="107"/>
      <c r="J1" s="104"/>
      <c r="K1" s="104"/>
      <c r="L1" s="103" t="s">
        <v>14</v>
      </c>
      <c r="M1" s="103"/>
      <c r="N1" s="104"/>
      <c r="O1" s="104"/>
      <c r="P1" s="107" t="s">
        <v>15</v>
      </c>
      <c r="Q1" s="108"/>
      <c r="R1" s="104"/>
      <c r="S1" s="104"/>
      <c r="T1" t="s">
        <v>16</v>
      </c>
      <c r="U1" t="s">
        <v>17</v>
      </c>
      <c r="V1" t="s">
        <v>18</v>
      </c>
      <c r="W1" t="s">
        <v>19</v>
      </c>
    </row>
    <row r="2" spans="1:23" x14ac:dyDescent="0.25">
      <c r="A2" s="1" t="s">
        <v>20</v>
      </c>
      <c r="B2" s="1"/>
      <c r="C2" s="1" t="s">
        <v>0</v>
      </c>
      <c r="D2" s="78">
        <v>2020</v>
      </c>
      <c r="E2" s="78">
        <v>2021</v>
      </c>
      <c r="F2" s="78">
        <v>2022</v>
      </c>
      <c r="G2" s="79">
        <v>2023</v>
      </c>
      <c r="H2" s="20">
        <v>2020</v>
      </c>
      <c r="I2" s="20">
        <v>2021</v>
      </c>
      <c r="J2" s="20">
        <v>2022</v>
      </c>
      <c r="K2" s="21">
        <v>2023</v>
      </c>
      <c r="L2" s="78">
        <v>2020</v>
      </c>
      <c r="M2" s="78">
        <v>2021</v>
      </c>
      <c r="N2" s="78">
        <v>2022</v>
      </c>
      <c r="O2" s="79">
        <v>2023</v>
      </c>
      <c r="P2" s="20">
        <v>2020</v>
      </c>
      <c r="Q2" s="20">
        <v>2021</v>
      </c>
      <c r="R2" s="20">
        <v>2022</v>
      </c>
      <c r="S2" s="21">
        <v>2023</v>
      </c>
      <c r="T2">
        <v>2020</v>
      </c>
      <c r="U2">
        <v>2020</v>
      </c>
      <c r="V2">
        <v>2020</v>
      </c>
      <c r="W2">
        <v>2020</v>
      </c>
    </row>
    <row r="3" spans="1:23" x14ac:dyDescent="0.25">
      <c r="A3" s="105" t="s">
        <v>22</v>
      </c>
      <c r="B3" s="5">
        <v>1</v>
      </c>
      <c r="C3" s="6" t="s">
        <v>1</v>
      </c>
      <c r="D3" s="74" t="s">
        <v>2</v>
      </c>
      <c r="E3" s="74" t="s">
        <v>2</v>
      </c>
      <c r="F3" s="74">
        <v>8.7099999999999997E-2</v>
      </c>
      <c r="G3" s="3">
        <v>6.8599999999999994E-2</v>
      </c>
      <c r="H3" s="74" t="s">
        <v>2</v>
      </c>
      <c r="I3" s="74" t="s">
        <v>2</v>
      </c>
      <c r="J3" s="74">
        <v>4.3799999999999999E-2</v>
      </c>
      <c r="K3" s="3">
        <v>3.6900000000000002E-2</v>
      </c>
      <c r="L3" s="74" t="s">
        <v>2</v>
      </c>
      <c r="M3" s="74" t="s">
        <v>2</v>
      </c>
      <c r="N3" s="74">
        <v>5.4</v>
      </c>
      <c r="O3" s="3">
        <v>3.8</v>
      </c>
      <c r="P3" s="74" t="s">
        <v>2</v>
      </c>
      <c r="Q3" s="74" t="s">
        <v>2</v>
      </c>
      <c r="R3" s="74">
        <v>1.49</v>
      </c>
      <c r="S3" s="3">
        <v>1.85</v>
      </c>
      <c r="T3">
        <f>MEDIAN(D3:D8)</f>
        <v>7.2149999999999992E-2</v>
      </c>
      <c r="U3">
        <f>MEDIAN(H3:H8)</f>
        <v>5.1999999999999998E-2</v>
      </c>
      <c r="V3">
        <f>MEDIAN(L3:L8)</f>
        <v>2.6</v>
      </c>
      <c r="W3">
        <f t="shared" ref="W3" si="0">MEDIAN(P3:P8)</f>
        <v>0.87650000000000006</v>
      </c>
    </row>
    <row r="4" spans="1:23" x14ac:dyDescent="0.25">
      <c r="A4" s="98"/>
      <c r="B4" s="9">
        <v>2</v>
      </c>
      <c r="C4" s="10" t="s">
        <v>3</v>
      </c>
      <c r="D4" s="4" t="s">
        <v>2</v>
      </c>
      <c r="E4" s="75">
        <v>0.32400000000000001</v>
      </c>
      <c r="F4" s="75">
        <v>0.16700000000000001</v>
      </c>
      <c r="G4" s="84">
        <v>0.16200000000000001</v>
      </c>
      <c r="H4" s="4" t="s">
        <v>2</v>
      </c>
      <c r="I4" s="75">
        <v>0.26700000000000002</v>
      </c>
      <c r="J4" s="75">
        <v>0.121</v>
      </c>
      <c r="K4" s="84">
        <v>0.106</v>
      </c>
      <c r="L4" s="4" t="s">
        <v>2</v>
      </c>
      <c r="M4" s="75">
        <v>7.4</v>
      </c>
      <c r="N4" s="75">
        <v>4.75</v>
      </c>
      <c r="O4" s="84">
        <v>10.3</v>
      </c>
      <c r="P4" s="4" t="s">
        <v>2</v>
      </c>
      <c r="Q4" s="75">
        <v>1.29</v>
      </c>
      <c r="R4" s="75">
        <v>1.66</v>
      </c>
      <c r="S4" s="84">
        <v>0.999</v>
      </c>
    </row>
    <row r="5" spans="1:23" x14ac:dyDescent="0.25">
      <c r="A5" s="98"/>
      <c r="B5" s="9">
        <v>3</v>
      </c>
      <c r="C5" s="11" t="s">
        <v>4</v>
      </c>
      <c r="D5" s="2" t="s">
        <v>2</v>
      </c>
      <c r="E5" s="74">
        <v>0.16300000000000001</v>
      </c>
      <c r="F5" s="74">
        <v>0.217</v>
      </c>
      <c r="G5" s="3">
        <v>0.17899999999999999</v>
      </c>
      <c r="H5" s="2" t="s">
        <v>2</v>
      </c>
      <c r="I5" s="74">
        <v>0.11600000000000001</v>
      </c>
      <c r="J5" s="74">
        <v>0.183</v>
      </c>
      <c r="K5" s="3">
        <v>0.13500000000000001</v>
      </c>
      <c r="L5" s="2" t="s">
        <v>2</v>
      </c>
      <c r="M5" s="74">
        <v>6.2</v>
      </c>
      <c r="N5" s="74">
        <v>2.6</v>
      </c>
      <c r="O5" s="3">
        <v>4.8</v>
      </c>
      <c r="P5" s="2" t="s">
        <v>2</v>
      </c>
      <c r="Q5" s="74">
        <v>2.1</v>
      </c>
      <c r="R5" s="74">
        <v>1.21</v>
      </c>
      <c r="S5" s="3">
        <v>0.88300000000000001</v>
      </c>
    </row>
    <row r="6" spans="1:23" x14ac:dyDescent="0.25">
      <c r="A6" s="98"/>
      <c r="B6" s="9">
        <v>4</v>
      </c>
      <c r="C6" s="10" t="s">
        <v>5</v>
      </c>
      <c r="D6" s="43" t="s">
        <v>2</v>
      </c>
      <c r="E6" s="75">
        <v>0.14499999999999999</v>
      </c>
      <c r="F6" s="75">
        <v>0.19400000000000001</v>
      </c>
      <c r="G6" s="84">
        <v>0.20300000000000001</v>
      </c>
      <c r="H6" s="43" t="s">
        <v>2</v>
      </c>
      <c r="I6" s="75">
        <v>0.112</v>
      </c>
      <c r="J6" s="75">
        <v>0.16200000000000001</v>
      </c>
      <c r="K6" s="84">
        <v>0.155</v>
      </c>
      <c r="L6" s="43" t="s">
        <v>2</v>
      </c>
      <c r="M6" s="75">
        <v>4.5999999999999996</v>
      </c>
      <c r="N6" s="75">
        <v>2.6</v>
      </c>
      <c r="O6" s="84">
        <v>2.8</v>
      </c>
      <c r="P6" s="43" t="s">
        <v>2</v>
      </c>
      <c r="Q6" s="75">
        <v>2.59</v>
      </c>
      <c r="R6" s="75">
        <v>0.88800000000000001</v>
      </c>
      <c r="S6" s="84">
        <v>0.52700000000000002</v>
      </c>
    </row>
    <row r="7" spans="1:23" x14ac:dyDescent="0.25">
      <c r="A7" s="98"/>
      <c r="B7" s="9">
        <v>5</v>
      </c>
      <c r="C7" s="11" t="s">
        <v>7</v>
      </c>
      <c r="D7" s="42">
        <v>5.7599999999999998E-2</v>
      </c>
      <c r="E7" s="74">
        <v>0.11700000000000001</v>
      </c>
      <c r="F7" s="74">
        <v>0.16900000000000001</v>
      </c>
      <c r="G7" s="3">
        <v>0.152</v>
      </c>
      <c r="H7" s="42">
        <v>3.3000000000000002E-2</v>
      </c>
      <c r="I7" s="74">
        <v>7.85E-2</v>
      </c>
      <c r="J7" s="74">
        <v>0.13200000000000001</v>
      </c>
      <c r="K7" s="3">
        <v>0.107</v>
      </c>
      <c r="L7" s="42">
        <v>2.6</v>
      </c>
      <c r="M7" s="74">
        <v>6</v>
      </c>
      <c r="N7" s="74">
        <v>4.5999999999999996</v>
      </c>
      <c r="O7" s="3">
        <v>2.4</v>
      </c>
      <c r="P7" s="42">
        <v>0.99</v>
      </c>
      <c r="Q7" s="74">
        <v>2.34</v>
      </c>
      <c r="R7" s="74">
        <v>1.48</v>
      </c>
      <c r="S7" s="3">
        <v>0.505</v>
      </c>
    </row>
    <row r="8" spans="1:23" x14ac:dyDescent="0.25">
      <c r="A8" s="98"/>
      <c r="B8" s="9">
        <v>6</v>
      </c>
      <c r="C8" s="16" t="s">
        <v>8</v>
      </c>
      <c r="D8" s="25">
        <v>8.6699999999999999E-2</v>
      </c>
      <c r="E8" s="20">
        <v>0.106</v>
      </c>
      <c r="F8" s="20">
        <v>6.8599999999999994E-2</v>
      </c>
      <c r="G8" s="21">
        <v>0.29099999999999998</v>
      </c>
      <c r="H8" s="20">
        <v>7.0999999999999994E-2</v>
      </c>
      <c r="I8" s="20">
        <v>7.8299999999999995E-2</v>
      </c>
      <c r="J8" s="20">
        <v>4.2200000000000001E-2</v>
      </c>
      <c r="K8" s="21">
        <v>0.22900000000000001</v>
      </c>
      <c r="L8" s="20" t="s">
        <v>6</v>
      </c>
      <c r="M8" s="20">
        <v>5.4</v>
      </c>
      <c r="N8" s="20">
        <v>2.6</v>
      </c>
      <c r="O8" s="21" t="s">
        <v>6</v>
      </c>
      <c r="P8" s="20">
        <v>0.76300000000000001</v>
      </c>
      <c r="Q8" s="20">
        <v>1.76</v>
      </c>
      <c r="R8" s="20">
        <v>1.74</v>
      </c>
      <c r="S8" s="21">
        <v>0.52100000000000002</v>
      </c>
    </row>
    <row r="9" spans="1:23" x14ac:dyDescent="0.25">
      <c r="A9" s="101" t="s">
        <v>23</v>
      </c>
      <c r="B9" s="5">
        <v>7</v>
      </c>
      <c r="C9" s="6" t="s">
        <v>1</v>
      </c>
      <c r="D9" s="22" t="s">
        <v>2</v>
      </c>
      <c r="E9" s="74">
        <v>9.69E-2</v>
      </c>
      <c r="F9" s="74">
        <v>5.6000000000000001E-2</v>
      </c>
      <c r="G9" s="3">
        <v>0.11</v>
      </c>
      <c r="H9" s="2" t="s">
        <v>2</v>
      </c>
      <c r="I9" s="74">
        <v>2.7900000000000001E-2</v>
      </c>
      <c r="J9" s="74">
        <v>1.6899999999999998E-2</v>
      </c>
      <c r="K9" s="3">
        <v>1.7399999999999999E-2</v>
      </c>
      <c r="L9" s="2" t="s">
        <v>2</v>
      </c>
      <c r="M9" s="74">
        <v>32</v>
      </c>
      <c r="N9" s="74">
        <v>8.1999999999999993</v>
      </c>
      <c r="O9" s="3">
        <v>25</v>
      </c>
      <c r="P9" s="2" t="s">
        <v>2</v>
      </c>
      <c r="Q9" s="74">
        <v>4.05</v>
      </c>
      <c r="R9" s="74">
        <v>3.7</v>
      </c>
      <c r="S9" s="3">
        <v>4.5199999999999996</v>
      </c>
    </row>
    <row r="10" spans="1:23" x14ac:dyDescent="0.25">
      <c r="A10" s="101"/>
      <c r="B10" s="9">
        <v>8</v>
      </c>
      <c r="C10" s="10" t="s">
        <v>3</v>
      </c>
      <c r="D10" s="23" t="s">
        <v>2</v>
      </c>
      <c r="E10" s="75">
        <v>0.14299999999999999</v>
      </c>
      <c r="F10" s="75" t="s">
        <v>2</v>
      </c>
      <c r="G10" s="84">
        <v>6.1400000000000003E-2</v>
      </c>
      <c r="H10" s="4" t="s">
        <v>2</v>
      </c>
      <c r="I10" s="75">
        <v>2.92E-2</v>
      </c>
      <c r="J10" s="75"/>
      <c r="K10" s="84">
        <v>1.54E-2</v>
      </c>
      <c r="L10" s="4" t="s">
        <v>2</v>
      </c>
      <c r="M10" s="75">
        <v>42.6</v>
      </c>
      <c r="N10" s="75"/>
      <c r="O10" s="84">
        <v>19.399999999999999</v>
      </c>
      <c r="P10" s="4" t="s">
        <v>2</v>
      </c>
      <c r="Q10" s="75">
        <v>3.81</v>
      </c>
      <c r="R10" s="75"/>
      <c r="S10" s="84">
        <v>4.59</v>
      </c>
    </row>
    <row r="11" spans="1:23" x14ac:dyDescent="0.25">
      <c r="A11" s="101"/>
      <c r="B11" s="9">
        <v>9</v>
      </c>
      <c r="C11" s="11" t="s">
        <v>4</v>
      </c>
      <c r="D11" s="22" t="s">
        <v>2</v>
      </c>
      <c r="E11" s="74">
        <v>0.13200000000000001</v>
      </c>
      <c r="F11" s="74">
        <v>3.5999999999999997E-2</v>
      </c>
      <c r="G11" s="3">
        <v>6.7599999999999993E-2</v>
      </c>
      <c r="H11" s="2" t="s">
        <v>2</v>
      </c>
      <c r="I11" s="74">
        <v>2.63E-2</v>
      </c>
      <c r="J11" s="74">
        <v>1.7600000000000001E-2</v>
      </c>
      <c r="K11" s="3">
        <v>1.7299999999999999E-2</v>
      </c>
      <c r="L11" s="2" t="s">
        <v>2</v>
      </c>
      <c r="M11" s="74">
        <v>44.6</v>
      </c>
      <c r="N11" s="74">
        <v>6</v>
      </c>
      <c r="O11" s="3">
        <v>14.2</v>
      </c>
      <c r="P11" s="2" t="s">
        <v>2</v>
      </c>
      <c r="Q11" s="74">
        <v>4.3499999999999996</v>
      </c>
      <c r="R11" s="74">
        <v>4.13</v>
      </c>
      <c r="S11" s="3">
        <v>4.5</v>
      </c>
    </row>
    <row r="12" spans="1:23" x14ac:dyDescent="0.25">
      <c r="A12" s="101"/>
      <c r="B12" s="9">
        <v>10</v>
      </c>
      <c r="C12" s="10" t="s">
        <v>5</v>
      </c>
      <c r="D12" s="23" t="s">
        <v>2</v>
      </c>
      <c r="E12" s="75">
        <v>9.1899999999999996E-2</v>
      </c>
      <c r="F12" s="75" t="s">
        <v>2</v>
      </c>
      <c r="G12" s="84">
        <v>7.1400000000000005E-2</v>
      </c>
      <c r="H12" s="4" t="s">
        <v>2</v>
      </c>
      <c r="I12" s="75">
        <v>5.1200000000000002E-2</v>
      </c>
      <c r="J12" s="75"/>
      <c r="K12" s="84">
        <v>2.2599999999999999E-2</v>
      </c>
      <c r="L12" s="4" t="s">
        <v>2</v>
      </c>
      <c r="M12" s="75">
        <v>14.6</v>
      </c>
      <c r="N12" s="75"/>
      <c r="O12" s="84">
        <v>22</v>
      </c>
      <c r="P12" s="4" t="s">
        <v>2</v>
      </c>
      <c r="Q12" s="75">
        <v>3.11</v>
      </c>
      <c r="R12" s="75"/>
      <c r="S12" s="84">
        <v>3.58</v>
      </c>
    </row>
    <row r="13" spans="1:23" x14ac:dyDescent="0.25">
      <c r="A13" s="101"/>
      <c r="B13" s="9">
        <v>11</v>
      </c>
      <c r="C13" s="11" t="s">
        <v>7</v>
      </c>
      <c r="D13" s="22" t="s">
        <v>2</v>
      </c>
      <c r="E13" s="74">
        <v>7.2599999999999998E-2</v>
      </c>
      <c r="F13" s="74">
        <v>6.4299999999999996E-2</v>
      </c>
      <c r="G13" s="3">
        <v>5.5199999999999999E-2</v>
      </c>
      <c r="H13" s="42" t="s">
        <v>2</v>
      </c>
      <c r="I13" s="74">
        <v>3.5999999999999997E-2</v>
      </c>
      <c r="J13" s="74">
        <v>2.3800000000000002E-2</v>
      </c>
      <c r="K13" s="3">
        <v>2.4799999999999999E-2</v>
      </c>
      <c r="L13" s="42" t="s">
        <v>2</v>
      </c>
      <c r="M13" s="74">
        <v>24.4</v>
      </c>
      <c r="N13" s="74">
        <v>13.2</v>
      </c>
      <c r="O13" s="3">
        <v>21</v>
      </c>
      <c r="P13" s="42" t="s">
        <v>2</v>
      </c>
      <c r="Q13" s="74">
        <v>4.09</v>
      </c>
      <c r="R13" s="74">
        <v>3.67</v>
      </c>
      <c r="S13" s="3">
        <v>4.59</v>
      </c>
    </row>
    <row r="14" spans="1:23" x14ac:dyDescent="0.25">
      <c r="A14" s="101"/>
      <c r="B14" s="9">
        <v>12</v>
      </c>
      <c r="C14" s="16" t="s">
        <v>8</v>
      </c>
      <c r="D14" s="24" t="s">
        <v>2</v>
      </c>
      <c r="E14" s="20">
        <v>4.3700000000000003E-2</v>
      </c>
      <c r="F14" s="20">
        <v>3.0099999999999998E-2</v>
      </c>
      <c r="G14" s="21">
        <v>3.8300000000000001E-2</v>
      </c>
      <c r="H14" s="20" t="s">
        <v>2</v>
      </c>
      <c r="I14" s="20">
        <v>2.7699999999999999E-2</v>
      </c>
      <c r="J14" s="20">
        <v>9.75E-3</v>
      </c>
      <c r="K14" s="21">
        <v>1.9099999999999999E-2</v>
      </c>
      <c r="L14" s="20" t="s">
        <v>2</v>
      </c>
      <c r="M14" s="20">
        <v>27</v>
      </c>
      <c r="N14" s="20">
        <v>3.8</v>
      </c>
      <c r="O14" s="21">
        <v>2.8</v>
      </c>
      <c r="P14" s="20" t="s">
        <v>2</v>
      </c>
      <c r="Q14" s="20">
        <v>4.3099999999999996</v>
      </c>
      <c r="R14" s="20">
        <v>3.66</v>
      </c>
      <c r="S14" s="21">
        <v>3.73</v>
      </c>
    </row>
    <row r="15" spans="1:23" x14ac:dyDescent="0.25">
      <c r="A15" s="98" t="s">
        <v>24</v>
      </c>
      <c r="B15" s="5">
        <v>13</v>
      </c>
      <c r="C15" s="6" t="s">
        <v>1</v>
      </c>
      <c r="D15" s="2" t="s">
        <v>2</v>
      </c>
      <c r="E15" s="74">
        <v>0.29799999999999999</v>
      </c>
      <c r="F15" s="74">
        <v>0.318</v>
      </c>
      <c r="G15" s="3">
        <v>0.159</v>
      </c>
      <c r="H15" s="2" t="s">
        <v>2</v>
      </c>
      <c r="I15" s="74">
        <v>0.21099999999999999</v>
      </c>
      <c r="J15" s="74">
        <v>0.23499999999999999</v>
      </c>
      <c r="K15" s="3">
        <v>0.106</v>
      </c>
      <c r="L15" s="2" t="s">
        <v>2</v>
      </c>
      <c r="M15" s="74">
        <v>29.6</v>
      </c>
      <c r="N15" s="74">
        <v>13.8</v>
      </c>
      <c r="O15" s="3">
        <v>4.8</v>
      </c>
      <c r="P15" s="2" t="s">
        <v>2</v>
      </c>
      <c r="Q15" s="74">
        <v>2.91</v>
      </c>
      <c r="R15" s="74">
        <v>2.5299999999999998</v>
      </c>
      <c r="S15" s="3">
        <v>3.22</v>
      </c>
      <c r="T15">
        <f>MEDIAN(D15:D20)</f>
        <v>0.20300000000000001</v>
      </c>
      <c r="U15">
        <f>MEDIAN(H15:H20)</f>
        <v>0.17</v>
      </c>
      <c r="V15">
        <f>MEDIAN(L15:L20)</f>
        <v>5.6</v>
      </c>
      <c r="W15">
        <f t="shared" ref="W15" si="1">MEDIAN(P15:P20)</f>
        <v>3.12</v>
      </c>
    </row>
    <row r="16" spans="1:23" x14ac:dyDescent="0.25">
      <c r="A16" s="98"/>
      <c r="B16" s="9">
        <v>14</v>
      </c>
      <c r="C16" s="10" t="s">
        <v>3</v>
      </c>
      <c r="D16" s="4" t="s">
        <v>2</v>
      </c>
      <c r="E16" s="75">
        <v>0.29899999999999999</v>
      </c>
      <c r="F16" s="75">
        <v>0.44500000000000001</v>
      </c>
      <c r="G16" s="84">
        <v>0.223</v>
      </c>
      <c r="H16" s="4" t="s">
        <v>2</v>
      </c>
      <c r="I16" s="75">
        <v>0.183</v>
      </c>
      <c r="J16" s="75">
        <v>0.25600000000000001</v>
      </c>
      <c r="K16" s="84">
        <v>0.158</v>
      </c>
      <c r="L16" s="4" t="s">
        <v>2</v>
      </c>
      <c r="M16" s="75">
        <v>56.6</v>
      </c>
      <c r="N16" s="75">
        <v>60.8</v>
      </c>
      <c r="O16" s="84">
        <v>25</v>
      </c>
      <c r="P16" s="4" t="s">
        <v>2</v>
      </c>
      <c r="Q16" s="75">
        <v>5.46</v>
      </c>
      <c r="R16" s="75">
        <v>2.97</v>
      </c>
      <c r="S16" s="84">
        <v>3.92</v>
      </c>
    </row>
    <row r="17" spans="1:23" x14ac:dyDescent="0.25">
      <c r="A17" s="98"/>
      <c r="B17" s="9">
        <v>15</v>
      </c>
      <c r="C17" s="11" t="s">
        <v>4</v>
      </c>
      <c r="D17" s="2" t="s">
        <v>2</v>
      </c>
      <c r="E17" s="74">
        <v>0.501</v>
      </c>
      <c r="F17" s="74">
        <v>0.50700000000000001</v>
      </c>
      <c r="G17" s="3">
        <v>0.28299999999999997</v>
      </c>
      <c r="H17" s="2" t="s">
        <v>2</v>
      </c>
      <c r="I17" s="74">
        <v>0.39900000000000002</v>
      </c>
      <c r="J17" s="74">
        <v>0.32900000000000001</v>
      </c>
      <c r="K17" s="3">
        <v>0.21299999999999999</v>
      </c>
      <c r="L17" s="2" t="s">
        <v>2</v>
      </c>
      <c r="M17" s="74">
        <v>30</v>
      </c>
      <c r="N17" s="74">
        <v>69</v>
      </c>
      <c r="O17" s="3">
        <v>42.6</v>
      </c>
      <c r="P17" s="2" t="s">
        <v>2</v>
      </c>
      <c r="Q17" s="74">
        <v>2.71</v>
      </c>
      <c r="R17" s="74">
        <v>5.71</v>
      </c>
      <c r="S17" s="3">
        <v>3.4</v>
      </c>
    </row>
    <row r="18" spans="1:23" x14ac:dyDescent="0.25">
      <c r="A18" s="98"/>
      <c r="B18" s="9">
        <v>16</v>
      </c>
      <c r="C18" s="10" t="s">
        <v>5</v>
      </c>
      <c r="D18" s="12">
        <v>0.20300000000000001</v>
      </c>
      <c r="E18" s="75">
        <v>0.40500000000000003</v>
      </c>
      <c r="F18" s="75">
        <v>0.254</v>
      </c>
      <c r="G18" s="84">
        <v>0.161</v>
      </c>
      <c r="H18" s="4">
        <v>0.17899999999999999</v>
      </c>
      <c r="I18" s="75">
        <v>0.33100000000000002</v>
      </c>
      <c r="J18" s="75">
        <v>0.20499999999999999</v>
      </c>
      <c r="K18" s="84">
        <v>0.107</v>
      </c>
      <c r="L18" s="4">
        <v>5.6</v>
      </c>
      <c r="M18" s="75">
        <v>16</v>
      </c>
      <c r="N18" s="75">
        <v>14.8</v>
      </c>
      <c r="O18" s="84">
        <v>18.8</v>
      </c>
      <c r="P18" s="4">
        <v>3.51</v>
      </c>
      <c r="Q18" s="75">
        <v>2.48</v>
      </c>
      <c r="R18" s="75">
        <v>3.27</v>
      </c>
      <c r="S18" s="84">
        <v>2.57</v>
      </c>
    </row>
    <row r="19" spans="1:23" x14ac:dyDescent="0.25">
      <c r="A19" s="98"/>
      <c r="B19" s="9">
        <v>17</v>
      </c>
      <c r="C19" s="11" t="s">
        <v>7</v>
      </c>
      <c r="D19" s="14">
        <v>0.20799999999999999</v>
      </c>
      <c r="E19" s="74">
        <v>0.29599999999999999</v>
      </c>
      <c r="F19" s="74">
        <v>0.26</v>
      </c>
      <c r="G19" s="3">
        <v>0.129</v>
      </c>
      <c r="H19" s="2">
        <v>0.17</v>
      </c>
      <c r="I19" s="74">
        <v>0.23100000000000001</v>
      </c>
      <c r="J19" s="74">
        <v>0.19500000000000001</v>
      </c>
      <c r="K19" s="3">
        <v>6.88E-2</v>
      </c>
      <c r="L19" s="2">
        <v>21</v>
      </c>
      <c r="M19" s="74">
        <v>13.8</v>
      </c>
      <c r="N19" s="74">
        <v>15.6</v>
      </c>
      <c r="O19" s="3">
        <v>22.6</v>
      </c>
      <c r="P19" s="2">
        <v>2.2599999999999998</v>
      </c>
      <c r="Q19" s="74">
        <v>2.64</v>
      </c>
      <c r="R19" s="74">
        <v>2.81</v>
      </c>
      <c r="S19" s="3">
        <v>1.86</v>
      </c>
    </row>
    <row r="20" spans="1:23" x14ac:dyDescent="0.25">
      <c r="A20" s="98"/>
      <c r="B20" s="9">
        <v>18</v>
      </c>
      <c r="C20" s="16" t="s">
        <v>8</v>
      </c>
      <c r="D20" s="17">
        <v>0.129</v>
      </c>
      <c r="E20" s="20">
        <v>0.191</v>
      </c>
      <c r="F20" s="20">
        <v>5.7200000000000001E-2</v>
      </c>
      <c r="G20" s="21">
        <v>0.14499999999999999</v>
      </c>
      <c r="H20" s="20">
        <v>0.11600000000000001</v>
      </c>
      <c r="I20" s="20">
        <v>0.161</v>
      </c>
      <c r="J20" s="20">
        <v>3.5999999999999997E-2</v>
      </c>
      <c r="K20" s="21">
        <v>9.8799999999999999E-2</v>
      </c>
      <c r="L20" s="20">
        <v>4</v>
      </c>
      <c r="M20" s="20">
        <v>8.8000000000000007</v>
      </c>
      <c r="N20" s="20">
        <v>3.8</v>
      </c>
      <c r="O20" s="21">
        <v>12.6</v>
      </c>
      <c r="P20" s="20">
        <v>3.12</v>
      </c>
      <c r="Q20" s="20">
        <v>3.14</v>
      </c>
      <c r="R20" s="20">
        <v>3.78</v>
      </c>
      <c r="S20" s="21">
        <v>2.99</v>
      </c>
    </row>
    <row r="21" spans="1:23" x14ac:dyDescent="0.25">
      <c r="A21" s="101" t="s">
        <v>25</v>
      </c>
      <c r="B21" s="5">
        <v>19</v>
      </c>
      <c r="C21" s="6" t="s">
        <v>1</v>
      </c>
      <c r="D21" s="2" t="s">
        <v>2</v>
      </c>
      <c r="E21" s="74">
        <v>7.6100000000000001E-2</v>
      </c>
      <c r="F21" s="74">
        <v>9.1399999999999995E-2</v>
      </c>
      <c r="G21" s="3">
        <v>9.3100000000000002E-2</v>
      </c>
      <c r="H21" s="2" t="s">
        <v>2</v>
      </c>
      <c r="I21" s="74">
        <v>3.4500000000000003E-2</v>
      </c>
      <c r="J21" s="74">
        <v>4.3400000000000001E-2</v>
      </c>
      <c r="K21" s="3">
        <v>4.8500000000000001E-2</v>
      </c>
      <c r="L21" s="2" t="s">
        <v>2</v>
      </c>
      <c r="M21" s="74">
        <v>16</v>
      </c>
      <c r="N21" s="74">
        <v>14</v>
      </c>
      <c r="O21" s="3">
        <v>5.8</v>
      </c>
      <c r="P21" s="2" t="s">
        <v>2</v>
      </c>
      <c r="Q21" s="74">
        <v>2.0299999999999998</v>
      </c>
      <c r="R21" s="74">
        <v>1.58</v>
      </c>
      <c r="S21" s="3">
        <v>1.37</v>
      </c>
      <c r="T21">
        <f>MEDIAN(D21:D26)</f>
        <v>4.6549999999999994E-2</v>
      </c>
      <c r="U21">
        <f>MEDIAN(H21:H26)</f>
        <v>2.6099999999999998E-2</v>
      </c>
      <c r="V21">
        <f>MEDIAN(L21:L26)</f>
        <v>23.400000000000002</v>
      </c>
      <c r="W21">
        <f t="shared" ref="W21" si="2">MEDIAN(P21:P26)</f>
        <v>2.6399999999999997</v>
      </c>
    </row>
    <row r="22" spans="1:23" x14ac:dyDescent="0.25">
      <c r="A22" s="101"/>
      <c r="B22" s="9">
        <v>20</v>
      </c>
      <c r="C22" s="10" t="s">
        <v>3</v>
      </c>
      <c r="D22" s="4" t="s">
        <v>2</v>
      </c>
      <c r="E22" s="75">
        <v>0.122</v>
      </c>
      <c r="F22" s="75">
        <v>8.8700000000000001E-2</v>
      </c>
      <c r="G22" s="84">
        <v>5.2699999999999997E-2</v>
      </c>
      <c r="H22" s="4" t="s">
        <v>2</v>
      </c>
      <c r="I22" s="75">
        <v>1.5900000000000001E-2</v>
      </c>
      <c r="J22" s="75">
        <v>3.1E-2</v>
      </c>
      <c r="K22" s="84">
        <v>9.0299999999999998E-3</v>
      </c>
      <c r="L22" s="4" t="s">
        <v>2</v>
      </c>
      <c r="M22" s="75">
        <v>44.8</v>
      </c>
      <c r="N22" s="75">
        <v>23.2</v>
      </c>
      <c r="O22" s="84">
        <v>15.2</v>
      </c>
      <c r="P22" s="4" t="s">
        <v>2</v>
      </c>
      <c r="Q22" s="75">
        <v>1.85</v>
      </c>
      <c r="R22" s="75">
        <v>1.78</v>
      </c>
      <c r="S22" s="84">
        <v>2.1</v>
      </c>
    </row>
    <row r="23" spans="1:23" x14ac:dyDescent="0.25">
      <c r="A23" s="101"/>
      <c r="B23" s="9">
        <v>21</v>
      </c>
      <c r="C23" s="11" t="s">
        <v>4</v>
      </c>
      <c r="D23" s="2" t="s">
        <v>2</v>
      </c>
      <c r="E23" s="74">
        <v>0.14399999999999999</v>
      </c>
      <c r="F23" s="74">
        <v>8.9700000000000002E-2</v>
      </c>
      <c r="G23" s="3">
        <v>6.7000000000000004E-2</v>
      </c>
      <c r="H23" s="2" t="s">
        <v>2</v>
      </c>
      <c r="I23" s="74">
        <v>1.6199999999999999E-2</v>
      </c>
      <c r="J23" s="74">
        <v>8.5299999999999994E-3</v>
      </c>
      <c r="K23" s="3">
        <v>4.5999999999999999E-3</v>
      </c>
      <c r="L23" s="2" t="s">
        <v>2</v>
      </c>
      <c r="M23" s="74">
        <v>44.8</v>
      </c>
      <c r="N23" s="74">
        <v>47.2</v>
      </c>
      <c r="O23" s="3">
        <v>19</v>
      </c>
      <c r="P23" s="2" t="s">
        <v>2</v>
      </c>
      <c r="Q23" s="74">
        <v>1.83</v>
      </c>
      <c r="R23" s="74">
        <v>1.97</v>
      </c>
      <c r="S23" s="3">
        <v>1.82</v>
      </c>
    </row>
    <row r="24" spans="1:23" x14ac:dyDescent="0.25">
      <c r="A24" s="101"/>
      <c r="B24" s="9">
        <v>22</v>
      </c>
      <c r="C24" s="10" t="s">
        <v>5</v>
      </c>
      <c r="D24" s="12" t="s">
        <v>2</v>
      </c>
      <c r="E24" s="75">
        <v>9.1800000000000007E-2</v>
      </c>
      <c r="F24" s="75">
        <v>0.10100000000000001</v>
      </c>
      <c r="G24" s="84">
        <v>5.8799999999999998E-2</v>
      </c>
      <c r="H24" s="4" t="s">
        <v>2</v>
      </c>
      <c r="I24" s="75">
        <v>5.67E-2</v>
      </c>
      <c r="J24" s="75">
        <v>1.4500000000000001E-2</v>
      </c>
      <c r="K24" s="84">
        <v>6.5799999999999999E-3</v>
      </c>
      <c r="L24" s="4" t="s">
        <v>2</v>
      </c>
      <c r="M24" s="75">
        <v>17.399999999999999</v>
      </c>
      <c r="N24" s="75">
        <v>28</v>
      </c>
      <c r="O24" s="84">
        <v>22.8</v>
      </c>
      <c r="P24" s="4" t="s">
        <v>2</v>
      </c>
      <c r="Q24" s="75">
        <v>1.34</v>
      </c>
      <c r="R24" s="75">
        <v>2.02</v>
      </c>
      <c r="S24" s="84">
        <v>1.89</v>
      </c>
    </row>
    <row r="25" spans="1:23" x14ac:dyDescent="0.25">
      <c r="A25" s="101"/>
      <c r="B25" s="9">
        <v>23</v>
      </c>
      <c r="C25" s="11" t="s">
        <v>7</v>
      </c>
      <c r="D25" s="14">
        <v>6.3299999999999995E-2</v>
      </c>
      <c r="E25" s="74">
        <v>8.8900000000000007E-2</v>
      </c>
      <c r="F25" s="74">
        <v>8.1000000000000003E-2</v>
      </c>
      <c r="G25" s="3">
        <v>2.7E-2</v>
      </c>
      <c r="H25" s="2">
        <v>2.64E-2</v>
      </c>
      <c r="I25" s="74">
        <v>3.0099999999999998E-2</v>
      </c>
      <c r="J25" s="74">
        <v>2.1899999999999999E-2</v>
      </c>
      <c r="K25" s="3">
        <v>6.6499999999999997E-3</v>
      </c>
      <c r="L25" s="2">
        <v>44</v>
      </c>
      <c r="M25" s="74">
        <v>23.2</v>
      </c>
      <c r="N25" s="74">
        <v>28.4</v>
      </c>
      <c r="O25" s="3">
        <v>9.8000000000000007</v>
      </c>
      <c r="P25" s="2">
        <v>2.88</v>
      </c>
      <c r="Q25" s="74">
        <v>2.4700000000000002</v>
      </c>
      <c r="R25" s="74">
        <v>1.76</v>
      </c>
      <c r="S25" s="3">
        <v>2.14</v>
      </c>
    </row>
    <row r="26" spans="1:23" x14ac:dyDescent="0.25">
      <c r="A26" s="101"/>
      <c r="B26" s="9">
        <v>24</v>
      </c>
      <c r="C26" s="16" t="s">
        <v>8</v>
      </c>
      <c r="D26" s="17">
        <v>2.98E-2</v>
      </c>
      <c r="E26" s="20">
        <v>6.7400000000000002E-2</v>
      </c>
      <c r="F26" s="20">
        <v>2.63E-2</v>
      </c>
      <c r="G26" s="21">
        <v>3.2300000000000002E-2</v>
      </c>
      <c r="H26" s="20">
        <v>2.58E-2</v>
      </c>
      <c r="I26" s="20">
        <v>3.44E-2</v>
      </c>
      <c r="J26" s="20">
        <v>1.3299999999999999E-2</v>
      </c>
      <c r="K26" s="21">
        <v>5.11E-3</v>
      </c>
      <c r="L26" s="20">
        <v>2.8</v>
      </c>
      <c r="M26" s="20">
        <v>28.6</v>
      </c>
      <c r="N26" s="20">
        <v>2</v>
      </c>
      <c r="O26" s="21">
        <v>5.25</v>
      </c>
      <c r="P26" s="20">
        <v>2.4</v>
      </c>
      <c r="Q26" s="20">
        <v>2.0499999999999998</v>
      </c>
      <c r="R26" s="20">
        <v>2.41</v>
      </c>
      <c r="S26" s="21">
        <v>2.36</v>
      </c>
    </row>
    <row r="27" spans="1:23" x14ac:dyDescent="0.25">
      <c r="A27" s="106" t="s">
        <v>26</v>
      </c>
      <c r="B27" s="5">
        <v>25</v>
      </c>
      <c r="C27" s="6" t="s">
        <v>1</v>
      </c>
      <c r="D27" s="2" t="s">
        <v>2</v>
      </c>
      <c r="E27" s="74">
        <v>0.17299999999999999</v>
      </c>
      <c r="F27" s="74" t="s">
        <v>2</v>
      </c>
      <c r="G27" s="3">
        <v>7.7799999999999994E-2</v>
      </c>
      <c r="H27" s="2" t="s">
        <v>2</v>
      </c>
      <c r="I27" s="74">
        <v>4.7100000000000003E-2</v>
      </c>
      <c r="J27" s="74"/>
      <c r="K27" s="3">
        <v>2.7300000000000001E-2</v>
      </c>
      <c r="L27" s="2" t="s">
        <v>2</v>
      </c>
      <c r="M27" s="74">
        <v>55.7</v>
      </c>
      <c r="N27" s="74"/>
      <c r="O27" s="3">
        <v>7</v>
      </c>
      <c r="P27" s="2" t="s">
        <v>2</v>
      </c>
      <c r="Q27" s="74">
        <v>4.5599999999999996</v>
      </c>
      <c r="R27" s="74"/>
      <c r="S27" s="3">
        <v>5.23</v>
      </c>
    </row>
    <row r="28" spans="1:23" x14ac:dyDescent="0.25">
      <c r="A28" s="106"/>
      <c r="B28" s="9">
        <v>26</v>
      </c>
      <c r="C28" s="10" t="s">
        <v>3</v>
      </c>
      <c r="D28" s="4" t="s">
        <v>2</v>
      </c>
      <c r="E28" s="75">
        <v>8.9499999999999996E-2</v>
      </c>
      <c r="F28" s="75">
        <v>0.16900000000000001</v>
      </c>
      <c r="G28" s="84">
        <v>5.8799999999999998E-2</v>
      </c>
      <c r="H28" s="4" t="s">
        <v>2</v>
      </c>
      <c r="I28" s="75">
        <v>4.4600000000000001E-2</v>
      </c>
      <c r="J28" s="75">
        <v>5.67E-2</v>
      </c>
      <c r="K28" s="84">
        <v>2.7099999999999999E-2</v>
      </c>
      <c r="L28" s="4" t="s">
        <v>2</v>
      </c>
      <c r="M28" s="75">
        <v>19.2</v>
      </c>
      <c r="N28" s="75">
        <v>44.5</v>
      </c>
      <c r="O28" s="84">
        <v>4.5999999999999996</v>
      </c>
      <c r="P28" s="4" t="s">
        <v>2</v>
      </c>
      <c r="Q28" s="75">
        <v>5.51</v>
      </c>
      <c r="R28" s="75">
        <v>4.25</v>
      </c>
      <c r="S28" s="84">
        <v>5.23</v>
      </c>
    </row>
    <row r="29" spans="1:23" x14ac:dyDescent="0.25">
      <c r="A29" s="106"/>
      <c r="B29" s="9">
        <v>27</v>
      </c>
      <c r="C29" s="11" t="s">
        <v>4</v>
      </c>
      <c r="D29" s="2" t="s">
        <v>2</v>
      </c>
      <c r="E29" s="74">
        <v>0.20899999999999999</v>
      </c>
      <c r="F29" s="74">
        <v>7.22E-2</v>
      </c>
      <c r="G29" s="3">
        <v>5.7000000000000002E-2</v>
      </c>
      <c r="H29" s="2" t="s">
        <v>2</v>
      </c>
      <c r="I29" s="74">
        <v>0.10100000000000001</v>
      </c>
      <c r="J29" s="74">
        <v>4.6199999999999998E-2</v>
      </c>
      <c r="K29" s="3">
        <v>0.03</v>
      </c>
      <c r="L29" s="2" t="s">
        <v>2</v>
      </c>
      <c r="M29" s="74">
        <v>35.4</v>
      </c>
      <c r="N29" s="74">
        <v>4.2</v>
      </c>
      <c r="O29" s="3">
        <v>4.4000000000000004</v>
      </c>
      <c r="P29" s="2" t="s">
        <v>2</v>
      </c>
      <c r="Q29" s="74">
        <v>2.21</v>
      </c>
      <c r="R29" s="74">
        <v>5.08</v>
      </c>
      <c r="S29" s="3">
        <v>4.9400000000000004</v>
      </c>
    </row>
    <row r="30" spans="1:23" x14ac:dyDescent="0.25">
      <c r="A30" s="106"/>
      <c r="B30" s="9">
        <v>28</v>
      </c>
      <c r="C30" s="10" t="s">
        <v>5</v>
      </c>
      <c r="D30" s="43" t="s">
        <v>2</v>
      </c>
      <c r="E30" s="75">
        <v>0.106</v>
      </c>
      <c r="F30" s="75" t="s">
        <v>2</v>
      </c>
      <c r="G30" s="84">
        <v>8.2100000000000006E-2</v>
      </c>
      <c r="H30" s="43" t="s">
        <v>2</v>
      </c>
      <c r="I30" s="75">
        <v>6.54E-2</v>
      </c>
      <c r="J30" s="75"/>
      <c r="K30" s="84">
        <v>5.0799999999999998E-2</v>
      </c>
      <c r="L30" s="43" t="s">
        <v>2</v>
      </c>
      <c r="M30" s="75">
        <v>9.14</v>
      </c>
      <c r="N30" s="75"/>
      <c r="O30" s="84">
        <v>5</v>
      </c>
      <c r="P30" s="43" t="s">
        <v>2</v>
      </c>
      <c r="Q30" s="75">
        <v>4.87</v>
      </c>
      <c r="R30" s="75"/>
      <c r="S30" s="84">
        <v>4.82</v>
      </c>
    </row>
    <row r="31" spans="1:23" x14ac:dyDescent="0.25">
      <c r="A31" s="106"/>
      <c r="B31" s="9">
        <v>29</v>
      </c>
      <c r="C31" s="11" t="s">
        <v>7</v>
      </c>
      <c r="D31" s="42" t="s">
        <v>2</v>
      </c>
      <c r="E31" s="74">
        <v>7.0599999999999996E-2</v>
      </c>
      <c r="F31" s="74" t="s">
        <v>2</v>
      </c>
      <c r="G31" s="3">
        <v>9.0999999999999998E-2</v>
      </c>
      <c r="H31" s="42" t="s">
        <v>2</v>
      </c>
      <c r="I31" s="74">
        <v>4.9399999999999999E-2</v>
      </c>
      <c r="J31" s="74"/>
      <c r="K31" s="3">
        <v>6.0600000000000001E-2</v>
      </c>
      <c r="L31" s="42" t="s">
        <v>2</v>
      </c>
      <c r="M31" s="74">
        <v>4.8</v>
      </c>
      <c r="N31" s="74"/>
      <c r="O31" s="3">
        <v>6</v>
      </c>
      <c r="P31" s="42" t="s">
        <v>2</v>
      </c>
      <c r="Q31" s="74">
        <v>4.43</v>
      </c>
      <c r="R31" s="74"/>
      <c r="S31" s="3">
        <v>4.42</v>
      </c>
    </row>
    <row r="32" spans="1:23" x14ac:dyDescent="0.25">
      <c r="A32" s="106"/>
      <c r="B32" s="9">
        <v>30</v>
      </c>
      <c r="C32" s="10" t="s">
        <v>8</v>
      </c>
      <c r="D32" s="25" t="s">
        <v>2</v>
      </c>
      <c r="E32" s="20">
        <v>4.6899999999999997E-2</v>
      </c>
      <c r="F32" s="20">
        <v>3.2099999999999997E-2</v>
      </c>
      <c r="G32" s="21">
        <v>7.2499999999999995E-2</v>
      </c>
      <c r="H32" s="20" t="s">
        <v>2</v>
      </c>
      <c r="I32" s="20">
        <v>2.7099999999999999E-2</v>
      </c>
      <c r="J32" s="20">
        <v>1.7399999999999999E-2</v>
      </c>
      <c r="K32" s="21">
        <v>3.8199999999999998E-2</v>
      </c>
      <c r="L32" s="20" t="s">
        <v>2</v>
      </c>
      <c r="M32" s="20">
        <v>3.2</v>
      </c>
      <c r="N32" s="20">
        <v>2.8</v>
      </c>
      <c r="O32" s="21">
        <v>4.2</v>
      </c>
      <c r="P32" s="20" t="s">
        <v>2</v>
      </c>
      <c r="Q32" s="20">
        <v>4.91</v>
      </c>
      <c r="R32" s="20">
        <v>4.91</v>
      </c>
      <c r="S32" s="21">
        <v>4.5999999999999996</v>
      </c>
    </row>
    <row r="33" spans="1:23" x14ac:dyDescent="0.25">
      <c r="A33" s="101" t="s">
        <v>27</v>
      </c>
      <c r="B33" s="5">
        <v>31</v>
      </c>
      <c r="C33" s="6" t="s">
        <v>1</v>
      </c>
      <c r="D33" s="2" t="s">
        <v>2</v>
      </c>
      <c r="E33" s="74">
        <v>0.24</v>
      </c>
      <c r="F33" s="74">
        <v>0.14899999999999999</v>
      </c>
      <c r="G33" s="3">
        <v>7.6700000000000004E-2</v>
      </c>
      <c r="H33" s="2" t="s">
        <v>2</v>
      </c>
      <c r="I33" s="74">
        <v>0.14699999999999999</v>
      </c>
      <c r="J33" s="74">
        <v>7.2300000000000003E-2</v>
      </c>
      <c r="K33" s="3">
        <v>2.3400000000000001E-2</v>
      </c>
      <c r="L33" s="2" t="s">
        <v>2</v>
      </c>
      <c r="M33" s="74">
        <v>25.4</v>
      </c>
      <c r="N33" s="74">
        <v>18.399999999999999</v>
      </c>
      <c r="O33" s="3">
        <v>15.6</v>
      </c>
      <c r="P33" s="2" t="s">
        <v>2</v>
      </c>
      <c r="Q33" s="74">
        <v>3.61</v>
      </c>
      <c r="R33" s="74">
        <v>2.77</v>
      </c>
      <c r="S33" s="3">
        <v>4</v>
      </c>
      <c r="T33">
        <f>MEDIAN(D33:D38)</f>
        <v>0.17799999999999999</v>
      </c>
      <c r="U33">
        <f>MEDIAN(H33:H38)</f>
        <v>9.6500000000000002E-2</v>
      </c>
      <c r="V33">
        <f>MEDIAN(L33:L38)</f>
        <v>9.9</v>
      </c>
      <c r="W33">
        <f t="shared" ref="W33" si="3">MEDIAN(P33:P38)</f>
        <v>3.32</v>
      </c>
    </row>
    <row r="34" spans="1:23" x14ac:dyDescent="0.25">
      <c r="A34" s="101"/>
      <c r="B34" s="9">
        <v>32</v>
      </c>
      <c r="C34" s="10" t="s">
        <v>3</v>
      </c>
      <c r="D34" s="4" t="s">
        <v>2</v>
      </c>
      <c r="E34" s="75">
        <v>0.20799999999999999</v>
      </c>
      <c r="F34" s="75">
        <v>0.184</v>
      </c>
      <c r="G34" s="84">
        <v>0.14699999999999999</v>
      </c>
      <c r="H34" s="4" t="s">
        <v>2</v>
      </c>
      <c r="I34" s="75">
        <v>0.16</v>
      </c>
      <c r="J34" s="75">
        <v>0.154</v>
      </c>
      <c r="K34" s="84">
        <v>0.113</v>
      </c>
      <c r="L34" s="4" t="s">
        <v>2</v>
      </c>
      <c r="M34" s="75">
        <v>23</v>
      </c>
      <c r="N34" s="75">
        <v>3.6</v>
      </c>
      <c r="O34" s="84" t="s">
        <v>6</v>
      </c>
      <c r="P34" s="4" t="s">
        <v>2</v>
      </c>
      <c r="Q34" s="75">
        <v>1.64</v>
      </c>
      <c r="R34" s="75">
        <v>2.72</v>
      </c>
      <c r="S34" s="84">
        <v>2.35</v>
      </c>
    </row>
    <row r="35" spans="1:23" x14ac:dyDescent="0.25">
      <c r="A35" s="101"/>
      <c r="B35" s="9">
        <v>33</v>
      </c>
      <c r="C35" s="11" t="s">
        <v>4</v>
      </c>
      <c r="D35" s="2" t="s">
        <v>2</v>
      </c>
      <c r="E35" s="74">
        <v>0.17399999999999999</v>
      </c>
      <c r="F35" s="74">
        <v>0.23699999999999999</v>
      </c>
      <c r="G35" s="3">
        <v>0.23499999999999999</v>
      </c>
      <c r="H35" s="2" t="s">
        <v>2</v>
      </c>
      <c r="I35" s="74">
        <v>0.14399999999999999</v>
      </c>
      <c r="J35" s="74">
        <v>0.17899999999999999</v>
      </c>
      <c r="K35" s="3">
        <v>0.19900000000000001</v>
      </c>
      <c r="L35" s="2" t="s">
        <v>2</v>
      </c>
      <c r="M35" s="74">
        <v>2.4</v>
      </c>
      <c r="N35" s="74">
        <v>15.4</v>
      </c>
      <c r="O35" s="3">
        <v>10.6</v>
      </c>
      <c r="P35" s="2" t="s">
        <v>2</v>
      </c>
      <c r="Q35" s="74">
        <v>1.86</v>
      </c>
      <c r="R35" s="74">
        <v>2.12</v>
      </c>
      <c r="S35" s="3">
        <v>1.08</v>
      </c>
    </row>
    <row r="36" spans="1:23" x14ac:dyDescent="0.25">
      <c r="A36" s="101"/>
      <c r="B36" s="9">
        <v>34</v>
      </c>
      <c r="C36" s="10" t="s">
        <v>5</v>
      </c>
      <c r="D36" s="47">
        <v>0.17799999999999999</v>
      </c>
      <c r="E36" s="75">
        <v>0.14799999999999999</v>
      </c>
      <c r="F36" s="75">
        <v>0.16</v>
      </c>
      <c r="G36" s="84">
        <v>0.29599999999999999</v>
      </c>
      <c r="H36" s="47">
        <v>0.17399999999999999</v>
      </c>
      <c r="I36" s="75">
        <v>0.13800000000000001</v>
      </c>
      <c r="J36" s="75">
        <v>0.11</v>
      </c>
      <c r="K36" s="84">
        <v>0.23100000000000001</v>
      </c>
      <c r="L36" s="47" t="s">
        <v>6</v>
      </c>
      <c r="M36" s="75">
        <v>5.8</v>
      </c>
      <c r="N36" s="75">
        <v>43.2</v>
      </c>
      <c r="O36" s="84">
        <v>6.6</v>
      </c>
      <c r="P36" s="47">
        <v>2.0699999999999998</v>
      </c>
      <c r="Q36" s="75">
        <v>2.57</v>
      </c>
      <c r="R36" s="75">
        <v>1.97</v>
      </c>
      <c r="S36" s="84">
        <v>1.1100000000000001</v>
      </c>
    </row>
    <row r="37" spans="1:23" x14ac:dyDescent="0.25">
      <c r="A37" s="101"/>
      <c r="B37" s="9">
        <v>35</v>
      </c>
      <c r="C37" s="11" t="s">
        <v>7</v>
      </c>
      <c r="D37" s="46">
        <v>0.11</v>
      </c>
      <c r="E37" s="74">
        <v>6.6600000000000006E-2</v>
      </c>
      <c r="F37" s="74">
        <v>0.16200000000000001</v>
      </c>
      <c r="G37" s="3">
        <v>0.223</v>
      </c>
      <c r="H37" s="46">
        <v>8.0799999999999997E-2</v>
      </c>
      <c r="I37" s="74">
        <v>5.0299999999999997E-2</v>
      </c>
      <c r="J37" s="74">
        <v>0.13700000000000001</v>
      </c>
      <c r="K37" s="3">
        <v>0.19</v>
      </c>
      <c r="L37" s="46">
        <v>2</v>
      </c>
      <c r="M37" s="74" t="s">
        <v>6</v>
      </c>
      <c r="N37" s="74">
        <v>5</v>
      </c>
      <c r="O37" s="3">
        <v>2.6</v>
      </c>
      <c r="P37" s="46">
        <v>3.32</v>
      </c>
      <c r="Q37" s="74">
        <v>2.73</v>
      </c>
      <c r="R37" s="74">
        <v>3.04</v>
      </c>
      <c r="S37" s="3">
        <v>1.23</v>
      </c>
    </row>
    <row r="38" spans="1:23" x14ac:dyDescent="0.25">
      <c r="A38" s="101"/>
      <c r="B38" s="9">
        <v>36</v>
      </c>
      <c r="C38" s="16" t="s">
        <v>8</v>
      </c>
      <c r="D38" s="25">
        <v>0.22900000000000001</v>
      </c>
      <c r="E38" s="20">
        <v>7.0499999999999993E-2</v>
      </c>
      <c r="F38" s="20">
        <v>3.8199999999999998E-2</v>
      </c>
      <c r="G38" s="21">
        <v>0.22600000000000001</v>
      </c>
      <c r="H38" s="20">
        <v>9.6500000000000002E-2</v>
      </c>
      <c r="I38" s="20">
        <v>5.79E-2</v>
      </c>
      <c r="J38" s="20">
        <v>1.9800000000000002E-2</v>
      </c>
      <c r="K38" s="21">
        <v>0.17799999999999999</v>
      </c>
      <c r="L38" s="20">
        <v>17.8</v>
      </c>
      <c r="M38" s="20">
        <v>4.4000000000000004</v>
      </c>
      <c r="N38" s="20" t="s">
        <v>6</v>
      </c>
      <c r="O38" s="21">
        <v>3.4</v>
      </c>
      <c r="P38" s="20">
        <v>3.94</v>
      </c>
      <c r="Q38" s="20">
        <v>3.94</v>
      </c>
      <c r="R38" s="20">
        <v>3.24</v>
      </c>
      <c r="S38" s="21">
        <v>2.1</v>
      </c>
    </row>
    <row r="39" spans="1:23" x14ac:dyDescent="0.25">
      <c r="A39" s="98" t="s">
        <v>28</v>
      </c>
      <c r="B39" s="5">
        <v>37</v>
      </c>
      <c r="C39" s="6" t="s">
        <v>1</v>
      </c>
      <c r="D39" s="2" t="s">
        <v>2</v>
      </c>
      <c r="E39" s="74">
        <v>5.1499999999999997E-2</v>
      </c>
      <c r="F39" s="74">
        <v>5.5500000000000001E-2</v>
      </c>
      <c r="G39" s="3">
        <v>4.4699999999999997E-2</v>
      </c>
      <c r="H39" s="2" t="s">
        <v>2</v>
      </c>
      <c r="I39" s="74">
        <v>2.5899999999999999E-2</v>
      </c>
      <c r="J39" s="74">
        <v>2.0400000000000001E-2</v>
      </c>
      <c r="K39" s="3">
        <v>1.38E-2</v>
      </c>
      <c r="L39" s="2" t="s">
        <v>2</v>
      </c>
      <c r="M39" s="74">
        <v>10.3</v>
      </c>
      <c r="N39" s="74">
        <v>9.8000000000000007</v>
      </c>
      <c r="O39" s="3">
        <v>9.4</v>
      </c>
      <c r="P39" s="2" t="s">
        <v>2</v>
      </c>
      <c r="Q39" s="74">
        <v>2.11</v>
      </c>
      <c r="R39" s="74">
        <v>1.62</v>
      </c>
      <c r="S39" s="3">
        <v>2</v>
      </c>
      <c r="T39">
        <f>MEDIAN(D39:D44)</f>
        <v>4.3200000000000002E-2</v>
      </c>
      <c r="U39">
        <f>MEDIAN(H39:H44)</f>
        <v>2.9900000000000003E-2</v>
      </c>
      <c r="V39">
        <f>MEDIAN(L39:L44)</f>
        <v>13</v>
      </c>
      <c r="W39">
        <f t="shared" ref="W39" si="4">MEDIAN(P39:P44)</f>
        <v>2.4299999999999997</v>
      </c>
    </row>
    <row r="40" spans="1:23" x14ac:dyDescent="0.25">
      <c r="A40" s="98"/>
      <c r="B40" s="9">
        <v>38</v>
      </c>
      <c r="C40" s="10" t="s">
        <v>3</v>
      </c>
      <c r="D40" s="4" t="s">
        <v>2</v>
      </c>
      <c r="E40" s="75">
        <v>5.6599999999999998E-2</v>
      </c>
      <c r="F40" s="75">
        <v>5.45E-2</v>
      </c>
      <c r="G40" s="84">
        <v>4.1000000000000002E-2</v>
      </c>
      <c r="H40" s="4" t="s">
        <v>2</v>
      </c>
      <c r="I40" s="75">
        <v>3.32E-2</v>
      </c>
      <c r="J40" s="75">
        <v>2.1000000000000001E-2</v>
      </c>
      <c r="K40" s="84">
        <v>1.06E-2</v>
      </c>
      <c r="L40" s="4" t="s">
        <v>2</v>
      </c>
      <c r="M40" s="75">
        <v>7.4</v>
      </c>
      <c r="N40" s="75">
        <v>10.8</v>
      </c>
      <c r="O40" s="84">
        <v>10.199999999999999</v>
      </c>
      <c r="P40" s="4" t="s">
        <v>2</v>
      </c>
      <c r="Q40" s="75">
        <v>2.0099999999999998</v>
      </c>
      <c r="R40" s="75">
        <v>2.08</v>
      </c>
      <c r="S40" s="84">
        <v>2.31</v>
      </c>
    </row>
    <row r="41" spans="1:23" x14ac:dyDescent="0.25">
      <c r="A41" s="98"/>
      <c r="B41" s="9">
        <v>39</v>
      </c>
      <c r="C41" s="11" t="s">
        <v>4</v>
      </c>
      <c r="D41" s="2" t="s">
        <v>2</v>
      </c>
      <c r="E41" s="74">
        <v>6.5799999999999997E-2</v>
      </c>
      <c r="F41" s="74">
        <v>4.7600000000000003E-2</v>
      </c>
      <c r="G41" s="3">
        <v>3.2000000000000001E-2</v>
      </c>
      <c r="H41" s="2" t="s">
        <v>2</v>
      </c>
      <c r="I41" s="74">
        <v>3.4000000000000002E-2</v>
      </c>
      <c r="J41" s="74">
        <v>1.9300000000000001E-2</v>
      </c>
      <c r="K41" s="3">
        <v>1.4500000000000001E-2</v>
      </c>
      <c r="L41" s="2" t="s">
        <v>2</v>
      </c>
      <c r="M41" s="74">
        <v>8.1999999999999993</v>
      </c>
      <c r="N41" s="74">
        <v>9</v>
      </c>
      <c r="O41" s="3">
        <v>4.5999999999999996</v>
      </c>
      <c r="P41" s="2" t="s">
        <v>2</v>
      </c>
      <c r="Q41" s="74">
        <v>1.98</v>
      </c>
      <c r="R41" s="74">
        <v>1.86</v>
      </c>
      <c r="S41" s="3">
        <v>1.74</v>
      </c>
    </row>
    <row r="42" spans="1:23" x14ac:dyDescent="0.25">
      <c r="A42" s="98"/>
      <c r="B42" s="9">
        <v>40</v>
      </c>
      <c r="C42" s="10" t="s">
        <v>5</v>
      </c>
      <c r="D42" s="12" t="s">
        <v>2</v>
      </c>
      <c r="E42" s="75">
        <v>4.5699999999999998E-2</v>
      </c>
      <c r="F42" s="75">
        <v>5.8099999999999999E-2</v>
      </c>
      <c r="G42" s="84">
        <v>3.9100000000000003E-2</v>
      </c>
      <c r="H42" s="4" t="s">
        <v>2</v>
      </c>
      <c r="I42" s="75">
        <v>3.5000000000000003E-2</v>
      </c>
      <c r="J42" s="75">
        <v>2.7300000000000001E-2</v>
      </c>
      <c r="K42" s="84">
        <v>1.5100000000000001E-2</v>
      </c>
      <c r="L42" s="4" t="s">
        <v>2</v>
      </c>
      <c r="M42" s="75">
        <v>5.8</v>
      </c>
      <c r="N42" s="75">
        <v>9.8000000000000007</v>
      </c>
      <c r="O42" s="84">
        <v>8.1999999999999993</v>
      </c>
      <c r="P42" s="4" t="s">
        <v>2</v>
      </c>
      <c r="Q42" s="75">
        <v>1.84</v>
      </c>
      <c r="R42" s="75">
        <v>2.0499999999999998</v>
      </c>
      <c r="S42" s="84">
        <v>1.85</v>
      </c>
    </row>
    <row r="43" spans="1:23" x14ac:dyDescent="0.25">
      <c r="A43" s="98"/>
      <c r="B43" s="9">
        <v>41</v>
      </c>
      <c r="C43" s="11" t="s">
        <v>7</v>
      </c>
      <c r="D43" s="14">
        <v>6.6400000000000001E-2</v>
      </c>
      <c r="E43" s="74">
        <v>3.2300000000000002E-2</v>
      </c>
      <c r="F43" s="74">
        <v>3.7999999999999999E-2</v>
      </c>
      <c r="G43" s="3">
        <v>2.1000000000000001E-2</v>
      </c>
      <c r="H43" s="2">
        <v>3.3500000000000002E-2</v>
      </c>
      <c r="I43" s="74">
        <v>3.1899999999999998E-2</v>
      </c>
      <c r="J43" s="74">
        <v>0.02</v>
      </c>
      <c r="K43" s="3">
        <v>9.4999999999999998E-3</v>
      </c>
      <c r="L43" s="2">
        <v>24</v>
      </c>
      <c r="M43" s="74">
        <v>5.2</v>
      </c>
      <c r="N43" s="74">
        <v>6.4</v>
      </c>
      <c r="O43" s="3">
        <v>4.8</v>
      </c>
      <c r="P43" s="2">
        <v>2.31</v>
      </c>
      <c r="Q43" s="74">
        <v>2.34</v>
      </c>
      <c r="R43" s="74">
        <v>1.86</v>
      </c>
      <c r="S43" s="3">
        <v>2.0499999999999998</v>
      </c>
    </row>
    <row r="44" spans="1:23" x14ac:dyDescent="0.25">
      <c r="A44" s="98"/>
      <c r="B44" s="9">
        <v>42</v>
      </c>
      <c r="C44" s="16" t="s">
        <v>8</v>
      </c>
      <c r="D44" s="17">
        <v>0.02</v>
      </c>
      <c r="E44" s="20">
        <v>3.8399999999999997E-2</v>
      </c>
      <c r="F44" s="20">
        <v>2.01E-2</v>
      </c>
      <c r="G44" s="21">
        <v>3.4000000000000002E-2</v>
      </c>
      <c r="H44" s="20">
        <v>2.63E-2</v>
      </c>
      <c r="I44" s="20">
        <v>2.3599999999999999E-2</v>
      </c>
      <c r="J44" s="20">
        <v>1.11E-2</v>
      </c>
      <c r="K44" s="21">
        <v>9.1500000000000001E-3</v>
      </c>
      <c r="L44" s="20">
        <v>2</v>
      </c>
      <c r="M44" s="20">
        <v>5.4</v>
      </c>
      <c r="N44" s="20">
        <v>2.8</v>
      </c>
      <c r="O44" s="21">
        <v>6.25</v>
      </c>
      <c r="P44" s="20">
        <v>2.5499999999999998</v>
      </c>
      <c r="Q44" s="20">
        <v>2.14</v>
      </c>
      <c r="R44" s="20">
        <v>2.56</v>
      </c>
      <c r="S44" s="21">
        <v>2.2000000000000002</v>
      </c>
    </row>
    <row r="45" spans="1:23" x14ac:dyDescent="0.25">
      <c r="A45" s="99" t="s">
        <v>29</v>
      </c>
      <c r="B45" s="5">
        <v>43</v>
      </c>
      <c r="C45" s="6" t="s">
        <v>1</v>
      </c>
      <c r="D45" s="2" t="s">
        <v>2</v>
      </c>
      <c r="E45" s="74">
        <v>7.0800000000000002E-2</v>
      </c>
      <c r="F45" s="74">
        <v>4.82E-2</v>
      </c>
      <c r="G45" s="3">
        <v>4.7399999999999998E-2</v>
      </c>
      <c r="H45" s="2" t="s">
        <v>2</v>
      </c>
      <c r="I45" s="74">
        <v>1.5800000000000002E-2</v>
      </c>
      <c r="J45" s="74">
        <v>7.5100000000000002E-3</v>
      </c>
      <c r="K45" s="3">
        <v>6.8999999999999999E-3</v>
      </c>
      <c r="L45" s="2" t="s">
        <v>2</v>
      </c>
      <c r="M45" s="74">
        <v>46.5</v>
      </c>
      <c r="N45" s="74">
        <v>25</v>
      </c>
      <c r="O45" s="3">
        <v>26</v>
      </c>
      <c r="P45" s="2" t="s">
        <v>2</v>
      </c>
      <c r="Q45" s="74">
        <v>2.34</v>
      </c>
      <c r="R45" s="74">
        <v>2.2200000000000002</v>
      </c>
      <c r="S45" s="3">
        <v>2.08</v>
      </c>
    </row>
    <row r="46" spans="1:23" x14ac:dyDescent="0.25">
      <c r="A46" s="99"/>
      <c r="B46" s="9">
        <v>44</v>
      </c>
      <c r="C46" s="10" t="s">
        <v>3</v>
      </c>
      <c r="D46" s="4" t="s">
        <v>2</v>
      </c>
      <c r="E46" s="75">
        <v>8.5500000000000007E-2</v>
      </c>
      <c r="F46" s="75" t="s">
        <v>2</v>
      </c>
      <c r="G46" s="84">
        <v>2.6599999999999999E-2</v>
      </c>
      <c r="H46" s="4" t="s">
        <v>2</v>
      </c>
      <c r="I46" s="75">
        <v>1.55E-2</v>
      </c>
      <c r="J46" s="75"/>
      <c r="K46" s="84">
        <v>5.7200000000000003E-3</v>
      </c>
      <c r="L46" s="4" t="s">
        <v>2</v>
      </c>
      <c r="M46" s="75">
        <v>33.4</v>
      </c>
      <c r="N46" s="75"/>
      <c r="O46" s="84">
        <v>11.6</v>
      </c>
      <c r="P46" s="4" t="s">
        <v>2</v>
      </c>
      <c r="Q46" s="75">
        <v>1.9</v>
      </c>
      <c r="R46" s="75"/>
      <c r="S46" s="84">
        <v>2.29</v>
      </c>
    </row>
    <row r="47" spans="1:23" x14ac:dyDescent="0.25">
      <c r="A47" s="99"/>
      <c r="B47" s="9">
        <v>45</v>
      </c>
      <c r="C47" s="11" t="s">
        <v>4</v>
      </c>
      <c r="D47" s="2" t="s">
        <v>2</v>
      </c>
      <c r="E47" s="74">
        <v>4.9799999999999997E-2</v>
      </c>
      <c r="F47" s="74">
        <v>4.5400000000000003E-2</v>
      </c>
      <c r="G47" s="3">
        <v>5.0200000000000002E-2</v>
      </c>
      <c r="H47" s="2" t="s">
        <v>2</v>
      </c>
      <c r="I47" s="74">
        <v>3.73E-2</v>
      </c>
      <c r="J47" s="74">
        <v>5.47E-3</v>
      </c>
      <c r="K47" s="3">
        <v>7.4400000000000004E-3</v>
      </c>
      <c r="L47" s="2" t="s">
        <v>2</v>
      </c>
      <c r="M47" s="74">
        <v>23.3</v>
      </c>
      <c r="N47" s="74">
        <v>23.4</v>
      </c>
      <c r="O47" s="3">
        <v>127</v>
      </c>
      <c r="P47" s="2" t="s">
        <v>2</v>
      </c>
      <c r="Q47" s="74">
        <v>2.25</v>
      </c>
      <c r="R47" s="74">
        <v>2.25</v>
      </c>
      <c r="S47" s="3">
        <v>2.37</v>
      </c>
    </row>
    <row r="48" spans="1:23" x14ac:dyDescent="0.25">
      <c r="A48" s="99"/>
      <c r="B48" s="9">
        <v>46</v>
      </c>
      <c r="C48" s="10" t="s">
        <v>5</v>
      </c>
      <c r="D48" s="12" t="s">
        <v>2</v>
      </c>
      <c r="E48" s="75">
        <v>7.3999999999999996E-2</v>
      </c>
      <c r="F48" s="75" t="s">
        <v>2</v>
      </c>
      <c r="G48" s="84">
        <v>3.2300000000000002E-2</v>
      </c>
      <c r="H48" s="4" t="s">
        <v>2</v>
      </c>
      <c r="I48" s="75">
        <v>2.9100000000000001E-2</v>
      </c>
      <c r="J48" s="75"/>
      <c r="K48" s="84">
        <v>7.3899999999999999E-3</v>
      </c>
      <c r="L48" s="4" t="s">
        <v>2</v>
      </c>
      <c r="M48" s="75">
        <v>7.4</v>
      </c>
      <c r="N48" s="75"/>
      <c r="O48" s="84">
        <v>27.8</v>
      </c>
      <c r="P48" s="4" t="s">
        <v>2</v>
      </c>
      <c r="Q48" s="75">
        <v>1.28</v>
      </c>
      <c r="R48" s="75"/>
      <c r="S48" s="84">
        <v>2.09</v>
      </c>
    </row>
    <row r="49" spans="1:19" x14ac:dyDescent="0.25">
      <c r="A49" s="99"/>
      <c r="B49" s="9">
        <v>47</v>
      </c>
      <c r="C49" s="11" t="s">
        <v>7</v>
      </c>
      <c r="D49" s="46" t="s">
        <v>2</v>
      </c>
      <c r="E49" s="74">
        <v>3.1399999999999997E-2</v>
      </c>
      <c r="F49" s="74">
        <v>3.2300000000000002E-2</v>
      </c>
      <c r="G49" s="3">
        <v>7.5600000000000001E-2</v>
      </c>
      <c r="H49" s="46" t="s">
        <v>2</v>
      </c>
      <c r="I49" s="74">
        <v>1.8599999999999998E-2</v>
      </c>
      <c r="J49" s="74">
        <v>1.0200000000000001E-2</v>
      </c>
      <c r="K49" s="3">
        <v>6.5300000000000002E-3</v>
      </c>
      <c r="L49" s="46" t="s">
        <v>2</v>
      </c>
      <c r="M49" s="74">
        <v>15.8</v>
      </c>
      <c r="N49" s="74">
        <v>9.6</v>
      </c>
      <c r="O49" s="3">
        <v>88.5</v>
      </c>
      <c r="P49" s="46" t="s">
        <v>2</v>
      </c>
      <c r="Q49" s="74">
        <v>2.56</v>
      </c>
      <c r="R49" s="74">
        <v>2.31</v>
      </c>
      <c r="S49" s="3">
        <v>2.62</v>
      </c>
    </row>
    <row r="50" spans="1:19" x14ac:dyDescent="0.25">
      <c r="A50" s="99"/>
      <c r="B50" s="9">
        <v>48</v>
      </c>
      <c r="C50" s="16" t="s">
        <v>8</v>
      </c>
      <c r="D50" s="25" t="s">
        <v>2</v>
      </c>
      <c r="E50" s="20">
        <v>3.2599999999999997E-2</v>
      </c>
      <c r="F50" s="20">
        <v>3.1199999999999999E-2</v>
      </c>
      <c r="G50" s="21">
        <v>2.18E-2</v>
      </c>
      <c r="H50" s="20" t="s">
        <v>2</v>
      </c>
      <c r="I50" s="20">
        <v>8.7500000000000008E-3</v>
      </c>
      <c r="J50" s="20">
        <v>8.5400000000000007E-3</v>
      </c>
      <c r="K50" s="21">
        <v>7.3200000000000001E-3</v>
      </c>
      <c r="L50" s="20" t="s">
        <v>2</v>
      </c>
      <c r="M50" s="20">
        <v>9.1999999999999993</v>
      </c>
      <c r="N50" s="20">
        <v>9.6</v>
      </c>
      <c r="O50" s="21">
        <v>7.8</v>
      </c>
      <c r="P50" s="20" t="s">
        <v>2</v>
      </c>
      <c r="Q50" s="20">
        <v>2.42</v>
      </c>
      <c r="R50" s="20">
        <v>2.38</v>
      </c>
      <c r="S50" s="21">
        <v>2.84</v>
      </c>
    </row>
    <row r="51" spans="1:19" x14ac:dyDescent="0.25">
      <c r="A51" s="98" t="s">
        <v>30</v>
      </c>
      <c r="B51" s="5">
        <v>49</v>
      </c>
      <c r="C51" s="6" t="s">
        <v>1</v>
      </c>
      <c r="D51" s="2" t="s">
        <v>2</v>
      </c>
      <c r="E51" s="74">
        <v>0.122</v>
      </c>
      <c r="F51" s="74">
        <v>8.3799999999999999E-2</v>
      </c>
      <c r="G51" s="3">
        <v>4.7600000000000003E-2</v>
      </c>
      <c r="H51" s="2" t="s">
        <v>2</v>
      </c>
      <c r="I51" s="74">
        <v>3.7999999999999999E-2</v>
      </c>
      <c r="J51" s="74">
        <v>2.8500000000000001E-2</v>
      </c>
      <c r="K51" s="3">
        <v>1.78E-2</v>
      </c>
      <c r="L51" s="2" t="s">
        <v>2</v>
      </c>
      <c r="M51" s="74">
        <v>43.8</v>
      </c>
      <c r="N51" s="74">
        <v>8.8000000000000007</v>
      </c>
      <c r="O51" s="3">
        <v>10.6</v>
      </c>
      <c r="P51" s="2" t="s">
        <v>2</v>
      </c>
      <c r="Q51" s="74">
        <v>1.8</v>
      </c>
      <c r="R51" s="74">
        <v>1.4</v>
      </c>
      <c r="S51" s="3">
        <v>1.66</v>
      </c>
    </row>
    <row r="52" spans="1:19" x14ac:dyDescent="0.25">
      <c r="A52" s="98"/>
      <c r="B52" s="9">
        <v>50</v>
      </c>
      <c r="C52" s="10" t="s">
        <v>3</v>
      </c>
      <c r="D52" s="4" t="s">
        <v>2</v>
      </c>
      <c r="E52" s="75">
        <v>0.104</v>
      </c>
      <c r="F52" s="75" t="s">
        <v>2</v>
      </c>
      <c r="G52" s="84">
        <v>6.2799999999999995E-2</v>
      </c>
      <c r="H52" s="4" t="s">
        <v>2</v>
      </c>
      <c r="I52" s="75">
        <v>0.04</v>
      </c>
      <c r="J52" s="75"/>
      <c r="K52" s="84">
        <v>3.2099999999999997E-2</v>
      </c>
      <c r="L52" s="4" t="s">
        <v>2</v>
      </c>
      <c r="M52" s="75">
        <v>33.6</v>
      </c>
      <c r="N52" s="75"/>
      <c r="O52" s="84">
        <v>7.4</v>
      </c>
      <c r="P52" s="4" t="s">
        <v>2</v>
      </c>
      <c r="Q52" s="75">
        <v>1.73</v>
      </c>
      <c r="R52" s="75"/>
      <c r="S52" s="84">
        <v>2.1800000000000002</v>
      </c>
    </row>
    <row r="53" spans="1:19" x14ac:dyDescent="0.25">
      <c r="A53" s="98"/>
      <c r="B53" s="9">
        <v>51</v>
      </c>
      <c r="C53" s="11" t="s">
        <v>4</v>
      </c>
      <c r="D53" s="2" t="s">
        <v>2</v>
      </c>
      <c r="E53" s="74">
        <v>0.123</v>
      </c>
      <c r="F53" s="74">
        <v>0.107</v>
      </c>
      <c r="G53" s="3">
        <v>5.3900000000000003E-2</v>
      </c>
      <c r="H53" s="2" t="s">
        <v>2</v>
      </c>
      <c r="I53" s="74">
        <v>1.49E-2</v>
      </c>
      <c r="J53" s="74">
        <v>3.9399999999999998E-2</v>
      </c>
      <c r="K53" s="3">
        <v>3.3599999999999998E-2</v>
      </c>
      <c r="L53" s="2" t="s">
        <v>2</v>
      </c>
      <c r="M53" s="74">
        <v>16.600000000000001</v>
      </c>
      <c r="N53" s="74">
        <v>5.2</v>
      </c>
      <c r="O53" s="3">
        <v>3</v>
      </c>
      <c r="P53" s="2" t="s">
        <v>2</v>
      </c>
      <c r="Q53" s="74">
        <v>1.1599999999999999</v>
      </c>
      <c r="R53" s="74">
        <v>1.17</v>
      </c>
      <c r="S53" s="3">
        <v>0.874</v>
      </c>
    </row>
    <row r="54" spans="1:19" x14ac:dyDescent="0.25">
      <c r="A54" s="98"/>
      <c r="B54" s="9">
        <v>52</v>
      </c>
      <c r="C54" s="10" t="s">
        <v>5</v>
      </c>
      <c r="D54" s="12" t="s">
        <v>2</v>
      </c>
      <c r="E54" s="75">
        <v>9.64E-2</v>
      </c>
      <c r="F54" s="75" t="s">
        <v>2</v>
      </c>
      <c r="G54" s="84">
        <v>4.1300000000000003E-2</v>
      </c>
      <c r="H54" s="4" t="s">
        <v>2</v>
      </c>
      <c r="I54" s="75">
        <v>5.9299999999999999E-2</v>
      </c>
      <c r="J54" s="75"/>
      <c r="K54" s="84">
        <v>2.1399999999999999E-2</v>
      </c>
      <c r="L54" s="4" t="s">
        <v>2</v>
      </c>
      <c r="M54" s="75">
        <v>12</v>
      </c>
      <c r="N54" s="75"/>
      <c r="O54" s="84">
        <v>2.4</v>
      </c>
      <c r="P54" s="4" t="s">
        <v>2</v>
      </c>
      <c r="Q54" s="75">
        <v>1.23</v>
      </c>
      <c r="R54" s="75"/>
      <c r="S54" s="84">
        <v>0.68200000000000005</v>
      </c>
    </row>
    <row r="55" spans="1:19" x14ac:dyDescent="0.25">
      <c r="A55" s="98"/>
      <c r="B55" s="9">
        <v>53</v>
      </c>
      <c r="C55" s="11" t="s">
        <v>7</v>
      </c>
      <c r="D55" s="14" t="s">
        <v>2</v>
      </c>
      <c r="E55" s="74">
        <v>4.5199999999999997E-2</v>
      </c>
      <c r="F55" s="74">
        <v>4.9200000000000001E-2</v>
      </c>
      <c r="G55" s="3">
        <v>2.92E-2</v>
      </c>
      <c r="H55" s="46" t="s">
        <v>2</v>
      </c>
      <c r="I55" s="74">
        <v>2.3599999999999999E-2</v>
      </c>
      <c r="J55" s="74">
        <v>2.35E-2</v>
      </c>
      <c r="K55" s="3">
        <v>1.6299999999999999E-2</v>
      </c>
      <c r="L55" s="46" t="s">
        <v>2</v>
      </c>
      <c r="M55" s="74">
        <v>24.2</v>
      </c>
      <c r="N55" s="74">
        <v>20</v>
      </c>
      <c r="O55" s="3">
        <v>4.2</v>
      </c>
      <c r="P55" s="46" t="s">
        <v>2</v>
      </c>
      <c r="Q55" s="74">
        <v>1.08</v>
      </c>
      <c r="R55" s="74">
        <v>1.01</v>
      </c>
      <c r="S55" s="3">
        <v>0.76600000000000001</v>
      </c>
    </row>
    <row r="56" spans="1:19" x14ac:dyDescent="0.25">
      <c r="A56" s="98"/>
      <c r="B56" s="9">
        <v>54</v>
      </c>
      <c r="C56" s="10" t="s">
        <v>8</v>
      </c>
      <c r="D56" s="17" t="s">
        <v>2</v>
      </c>
      <c r="E56" s="20">
        <v>6.1100000000000002E-2</v>
      </c>
      <c r="F56" s="20">
        <v>2.7799999999999998E-2</v>
      </c>
      <c r="G56" s="21">
        <v>2.98E-2</v>
      </c>
      <c r="H56" s="20" t="s">
        <v>2</v>
      </c>
      <c r="I56" s="20">
        <v>1.7600000000000001E-2</v>
      </c>
      <c r="J56" s="20">
        <v>8.0000000000000002E-3</v>
      </c>
      <c r="K56" s="21">
        <v>1.43E-2</v>
      </c>
      <c r="L56" s="20" t="s">
        <v>2</v>
      </c>
      <c r="M56" s="20">
        <v>22.2</v>
      </c>
      <c r="N56" s="20">
        <v>11.8</v>
      </c>
      <c r="O56" s="21">
        <v>4.5999999999999996</v>
      </c>
      <c r="P56" s="20" t="s">
        <v>2</v>
      </c>
      <c r="Q56" s="20">
        <v>1.43</v>
      </c>
      <c r="R56" s="20">
        <v>1.87</v>
      </c>
      <c r="S56" s="21">
        <v>1.56</v>
      </c>
    </row>
    <row r="57" spans="1:19" x14ac:dyDescent="0.25">
      <c r="A57" s="101" t="s">
        <v>31</v>
      </c>
      <c r="B57" s="5">
        <v>55</v>
      </c>
      <c r="C57" s="6" t="s">
        <v>1</v>
      </c>
      <c r="D57" s="2" t="s">
        <v>2</v>
      </c>
      <c r="E57" s="74">
        <v>0.69399999999999995</v>
      </c>
      <c r="F57" s="74">
        <v>0.29099999999999998</v>
      </c>
      <c r="G57" s="3">
        <v>9.2899999999999996E-2</v>
      </c>
      <c r="H57" s="2" t="s">
        <v>2</v>
      </c>
      <c r="I57" s="74">
        <v>0.60599999999999998</v>
      </c>
      <c r="J57" s="74">
        <v>0.23599999999999999</v>
      </c>
      <c r="K57" s="3">
        <v>5.3999999999999999E-2</v>
      </c>
      <c r="L57" s="2" t="s">
        <v>2</v>
      </c>
      <c r="M57" s="74">
        <v>9.6</v>
      </c>
      <c r="N57" s="74">
        <v>13</v>
      </c>
      <c r="O57" s="3">
        <v>3</v>
      </c>
      <c r="P57" s="2" t="s">
        <v>2</v>
      </c>
      <c r="Q57" s="74">
        <v>3.27</v>
      </c>
      <c r="R57" s="74">
        <v>2.56</v>
      </c>
      <c r="S57" s="3">
        <v>2.83</v>
      </c>
    </row>
    <row r="58" spans="1:19" x14ac:dyDescent="0.25">
      <c r="A58" s="101"/>
      <c r="B58" s="9">
        <v>56</v>
      </c>
      <c r="C58" s="10" t="s">
        <v>3</v>
      </c>
      <c r="D58" s="4" t="s">
        <v>2</v>
      </c>
      <c r="E58" s="75" t="s">
        <v>2</v>
      </c>
      <c r="F58" s="75">
        <v>0.34799999999999998</v>
      </c>
      <c r="G58" s="84">
        <v>0.375</v>
      </c>
      <c r="H58" s="4" t="s">
        <v>2</v>
      </c>
      <c r="I58" s="75" t="s">
        <v>2</v>
      </c>
      <c r="J58" s="75">
        <v>0.27800000000000002</v>
      </c>
      <c r="K58" s="84">
        <v>0.25</v>
      </c>
      <c r="L58" s="4" t="s">
        <v>2</v>
      </c>
      <c r="M58" s="75" t="s">
        <v>2</v>
      </c>
      <c r="N58" s="75">
        <v>13.4</v>
      </c>
      <c r="O58" s="84">
        <v>35.6</v>
      </c>
      <c r="P58" s="4" t="s">
        <v>2</v>
      </c>
      <c r="Q58" s="75" t="s">
        <v>2</v>
      </c>
      <c r="R58" s="75">
        <v>16.2</v>
      </c>
      <c r="S58" s="84">
        <v>17.399999999999999</v>
      </c>
    </row>
    <row r="59" spans="1:19" x14ac:dyDescent="0.25">
      <c r="A59" s="101"/>
      <c r="B59" s="9">
        <v>57</v>
      </c>
      <c r="C59" s="11" t="s">
        <v>4</v>
      </c>
      <c r="D59" s="2" t="s">
        <v>2</v>
      </c>
      <c r="E59" s="74">
        <v>0.626</v>
      </c>
      <c r="F59" s="74">
        <v>0.88</v>
      </c>
      <c r="G59" s="3">
        <v>0.48199999999999998</v>
      </c>
      <c r="H59" s="2" t="s">
        <v>2</v>
      </c>
      <c r="I59" s="74">
        <v>0.57299999999999995</v>
      </c>
      <c r="J59" s="74">
        <v>0.77400000000000002</v>
      </c>
      <c r="K59" s="3">
        <v>0.38300000000000001</v>
      </c>
      <c r="L59" s="2" t="s">
        <v>2</v>
      </c>
      <c r="M59" s="74">
        <v>18.399999999999999</v>
      </c>
      <c r="N59" s="74">
        <v>38</v>
      </c>
      <c r="O59" s="3">
        <v>46.8</v>
      </c>
      <c r="P59" s="2" t="s">
        <v>2</v>
      </c>
      <c r="Q59" s="74">
        <v>3.62</v>
      </c>
      <c r="R59" s="74">
        <v>5.56</v>
      </c>
      <c r="S59" s="3">
        <v>5.32</v>
      </c>
    </row>
    <row r="60" spans="1:19" x14ac:dyDescent="0.25">
      <c r="A60" s="101"/>
      <c r="B60" s="9">
        <v>58</v>
      </c>
      <c r="C60" s="10" t="s">
        <v>5</v>
      </c>
      <c r="D60" s="4" t="s">
        <v>2</v>
      </c>
      <c r="E60" s="75">
        <v>0.59699999999999998</v>
      </c>
      <c r="F60" s="75">
        <v>0.751</v>
      </c>
      <c r="G60" s="84">
        <v>0.77400000000000002</v>
      </c>
      <c r="H60" s="4" t="s">
        <v>2</v>
      </c>
      <c r="I60" s="75">
        <v>0.501</v>
      </c>
      <c r="J60" s="75">
        <v>0.63400000000000001</v>
      </c>
      <c r="K60" s="84">
        <v>0.69</v>
      </c>
      <c r="L60" s="4" t="s">
        <v>2</v>
      </c>
      <c r="M60" s="75">
        <v>17.600000000000001</v>
      </c>
      <c r="N60" s="75">
        <v>28.8</v>
      </c>
      <c r="O60" s="84">
        <v>53</v>
      </c>
      <c r="P60" s="4" t="s">
        <v>2</v>
      </c>
      <c r="Q60" s="75">
        <v>2.35</v>
      </c>
      <c r="R60" s="75">
        <v>3.82</v>
      </c>
      <c r="S60" s="84">
        <v>2.93</v>
      </c>
    </row>
    <row r="61" spans="1:19" x14ac:dyDescent="0.25">
      <c r="A61" s="101"/>
      <c r="B61" s="9">
        <v>59</v>
      </c>
      <c r="C61" s="11" t="s">
        <v>7</v>
      </c>
      <c r="D61" s="2" t="s">
        <v>2</v>
      </c>
      <c r="E61" s="74">
        <v>0.72799999999999998</v>
      </c>
      <c r="F61" s="74">
        <v>0.81499999999999995</v>
      </c>
      <c r="G61" s="3">
        <v>0.997</v>
      </c>
      <c r="H61" s="2" t="s">
        <v>2</v>
      </c>
      <c r="I61" s="74">
        <v>0.70399999999999996</v>
      </c>
      <c r="J61" s="74">
        <v>0.76600000000000001</v>
      </c>
      <c r="K61" s="3">
        <v>0.91800000000000004</v>
      </c>
      <c r="L61" s="2" t="s">
        <v>2</v>
      </c>
      <c r="M61" s="74">
        <v>7.4</v>
      </c>
      <c r="N61" s="74">
        <v>22</v>
      </c>
      <c r="O61" s="3">
        <v>24.6</v>
      </c>
      <c r="P61" s="2" t="s">
        <v>2</v>
      </c>
      <c r="Q61" s="74">
        <v>5.01</v>
      </c>
      <c r="R61" s="74">
        <v>4.72</v>
      </c>
      <c r="S61" s="3">
        <v>5.41</v>
      </c>
    </row>
    <row r="62" spans="1:19" x14ac:dyDescent="0.25">
      <c r="A62" s="101"/>
      <c r="B62" s="9">
        <v>60</v>
      </c>
      <c r="C62" s="16" t="s">
        <v>8</v>
      </c>
      <c r="D62" s="25" t="s">
        <v>2</v>
      </c>
      <c r="E62" s="20">
        <v>0.51</v>
      </c>
      <c r="F62" s="20">
        <v>0.81200000000000006</v>
      </c>
      <c r="G62" s="21">
        <v>0.71799999999999997</v>
      </c>
      <c r="H62" s="20" t="s">
        <v>2</v>
      </c>
      <c r="I62" s="20">
        <v>0.41399999999999998</v>
      </c>
      <c r="J62" s="20">
        <v>0.752</v>
      </c>
      <c r="K62" s="21">
        <v>0.65400000000000003</v>
      </c>
      <c r="L62" s="20" t="s">
        <v>2</v>
      </c>
      <c r="M62" s="20">
        <v>4.4000000000000004</v>
      </c>
      <c r="N62" s="20">
        <v>14</v>
      </c>
      <c r="O62" s="21">
        <v>13.3</v>
      </c>
      <c r="P62" s="20" t="s">
        <v>2</v>
      </c>
      <c r="Q62" s="20">
        <v>4.0199999999999996</v>
      </c>
      <c r="R62" s="20">
        <v>7.18</v>
      </c>
      <c r="S62" s="21">
        <v>0.97199999999999998</v>
      </c>
    </row>
    <row r="63" spans="1:19" x14ac:dyDescent="0.25">
      <c r="A63" s="106" t="s">
        <v>32</v>
      </c>
      <c r="B63" s="5">
        <v>61</v>
      </c>
      <c r="C63" s="6" t="s">
        <v>1</v>
      </c>
      <c r="D63" s="2" t="s">
        <v>2</v>
      </c>
      <c r="E63" s="74">
        <v>0.13100000000000001</v>
      </c>
      <c r="F63" s="74" t="s">
        <v>2</v>
      </c>
      <c r="G63" s="3">
        <v>0.111</v>
      </c>
      <c r="H63" s="2" t="s">
        <v>2</v>
      </c>
      <c r="I63" s="74">
        <v>2.64E-2</v>
      </c>
      <c r="J63" s="74"/>
      <c r="K63" s="3">
        <v>8.3599999999999994E-3</v>
      </c>
      <c r="L63" s="2" t="s">
        <v>2</v>
      </c>
      <c r="M63" s="74">
        <v>35.799999999999997</v>
      </c>
      <c r="N63" s="74"/>
      <c r="O63" s="3">
        <v>49.6</v>
      </c>
      <c r="P63" s="2" t="s">
        <v>2</v>
      </c>
      <c r="Q63" s="74">
        <v>1.78</v>
      </c>
      <c r="R63" s="74"/>
      <c r="S63" s="3">
        <v>1.5</v>
      </c>
    </row>
    <row r="64" spans="1:19" x14ac:dyDescent="0.25">
      <c r="A64" s="106"/>
      <c r="B64" s="9">
        <v>62</v>
      </c>
      <c r="C64" s="10" t="s">
        <v>3</v>
      </c>
      <c r="D64" s="4" t="s">
        <v>2</v>
      </c>
      <c r="E64" s="75">
        <v>0.14299999999999999</v>
      </c>
      <c r="F64" s="75">
        <v>9.1399999999999995E-2</v>
      </c>
      <c r="G64" s="84">
        <v>6.4000000000000001E-2</v>
      </c>
      <c r="H64" s="4" t="s">
        <v>2</v>
      </c>
      <c r="I64" s="75">
        <v>2.6599999999999999E-2</v>
      </c>
      <c r="J64" s="75">
        <v>1.4500000000000001E-2</v>
      </c>
      <c r="K64" s="84">
        <v>9.0699999999999999E-3</v>
      </c>
      <c r="L64" s="4" t="s">
        <v>2</v>
      </c>
      <c r="M64" s="75">
        <v>60</v>
      </c>
      <c r="N64" s="75">
        <v>24.8</v>
      </c>
      <c r="O64" s="84">
        <v>21.2</v>
      </c>
      <c r="P64" s="4" t="s">
        <v>2</v>
      </c>
      <c r="Q64" s="75">
        <v>1.64</v>
      </c>
      <c r="R64" s="75">
        <v>2.0699999999999998</v>
      </c>
      <c r="S64" s="84">
        <v>1.28</v>
      </c>
    </row>
    <row r="65" spans="1:19" x14ac:dyDescent="0.25">
      <c r="A65" s="106"/>
      <c r="B65" s="9">
        <v>63</v>
      </c>
      <c r="C65" s="11" t="s">
        <v>4</v>
      </c>
      <c r="D65" s="2" t="s">
        <v>2</v>
      </c>
      <c r="E65" s="74">
        <v>0.17699999999999999</v>
      </c>
      <c r="F65" s="74" t="s">
        <v>2</v>
      </c>
      <c r="G65" s="3">
        <v>9.6699999999999994E-2</v>
      </c>
      <c r="H65" s="2" t="s">
        <v>2</v>
      </c>
      <c r="I65" s="74">
        <v>4.3499999999999997E-2</v>
      </c>
      <c r="J65" s="74"/>
      <c r="K65" s="3">
        <v>9.1000000000000004E-3</v>
      </c>
      <c r="L65" s="2" t="s">
        <v>2</v>
      </c>
      <c r="M65" s="74">
        <v>43.6</v>
      </c>
      <c r="N65" s="74"/>
      <c r="O65" s="3">
        <v>29.6</v>
      </c>
      <c r="P65" s="2" t="s">
        <v>2</v>
      </c>
      <c r="Q65" s="74">
        <v>1.95</v>
      </c>
      <c r="R65" s="74"/>
      <c r="S65" s="3">
        <v>1.0900000000000001</v>
      </c>
    </row>
    <row r="66" spans="1:19" x14ac:dyDescent="0.25">
      <c r="A66" s="106"/>
      <c r="B66" s="9">
        <v>64</v>
      </c>
      <c r="C66" s="10" t="s">
        <v>5</v>
      </c>
      <c r="D66" s="4" t="s">
        <v>2</v>
      </c>
      <c r="E66" s="75">
        <v>0.126</v>
      </c>
      <c r="F66" s="75" t="s">
        <v>2</v>
      </c>
      <c r="G66" s="84">
        <v>9.11E-2</v>
      </c>
      <c r="H66" s="4" t="s">
        <v>2</v>
      </c>
      <c r="I66" s="75">
        <v>2.3E-2</v>
      </c>
      <c r="J66" s="75"/>
      <c r="K66" s="84">
        <v>8.6599999999999993E-3</v>
      </c>
      <c r="L66" s="4" t="s">
        <v>2</v>
      </c>
      <c r="M66" s="75">
        <v>20.399999999999999</v>
      </c>
      <c r="N66" s="75"/>
      <c r="O66" s="84">
        <v>26.4</v>
      </c>
      <c r="P66" s="4" t="s">
        <v>2</v>
      </c>
      <c r="Q66" s="75">
        <v>1.25</v>
      </c>
      <c r="R66" s="75"/>
      <c r="S66" s="84">
        <v>0.94899999999999995</v>
      </c>
    </row>
    <row r="67" spans="1:19" x14ac:dyDescent="0.25">
      <c r="A67" s="106"/>
      <c r="B67" s="9">
        <v>65</v>
      </c>
      <c r="C67" s="11" t="s">
        <v>7</v>
      </c>
      <c r="D67" s="2" t="s">
        <v>2</v>
      </c>
      <c r="E67" s="74">
        <v>0.129</v>
      </c>
      <c r="F67" s="74">
        <v>8.5199999999999998E-2</v>
      </c>
      <c r="G67" s="3">
        <v>9.8100000000000007E-2</v>
      </c>
      <c r="H67" s="2" t="s">
        <v>2</v>
      </c>
      <c r="I67" s="74">
        <v>8.4600000000000005E-3</v>
      </c>
      <c r="J67" s="74">
        <v>1.4999999999999999E-2</v>
      </c>
      <c r="K67" s="3">
        <v>1.46E-2</v>
      </c>
      <c r="L67" s="2" t="s">
        <v>2</v>
      </c>
      <c r="M67" s="74">
        <v>39.6</v>
      </c>
      <c r="N67" s="74">
        <v>20.399999999999999</v>
      </c>
      <c r="O67" s="3">
        <v>37</v>
      </c>
      <c r="P67" s="2" t="s">
        <v>2</v>
      </c>
      <c r="Q67" s="74">
        <v>1.54</v>
      </c>
      <c r="R67" s="74">
        <v>1.27</v>
      </c>
      <c r="S67" s="3">
        <v>1.26</v>
      </c>
    </row>
    <row r="68" spans="1:19" x14ac:dyDescent="0.25">
      <c r="A68" s="106"/>
      <c r="B68" s="9">
        <v>66</v>
      </c>
      <c r="C68" s="16" t="s">
        <v>8</v>
      </c>
      <c r="D68" s="25" t="s">
        <v>2</v>
      </c>
      <c r="E68" s="20">
        <v>6.7000000000000004E-2</v>
      </c>
      <c r="F68" s="20">
        <v>3.7999999999999999E-2</v>
      </c>
      <c r="G68" s="21">
        <v>5.8099999999999999E-2</v>
      </c>
      <c r="H68" s="20" t="s">
        <v>2</v>
      </c>
      <c r="I68" s="20">
        <v>4.5100000000000001E-3</v>
      </c>
      <c r="J68" s="20">
        <v>5.7800000000000004E-3</v>
      </c>
      <c r="K68" s="21">
        <v>6.8300000000000001E-3</v>
      </c>
      <c r="L68" s="20" t="s">
        <v>2</v>
      </c>
      <c r="M68" s="20">
        <v>23.6</v>
      </c>
      <c r="N68" s="20">
        <v>10.8</v>
      </c>
      <c r="O68" s="21">
        <v>15.2</v>
      </c>
      <c r="P68" s="20" t="s">
        <v>2</v>
      </c>
      <c r="Q68" s="20">
        <v>1.73</v>
      </c>
      <c r="R68" s="20">
        <v>1.32</v>
      </c>
      <c r="S68" s="21">
        <v>1.36</v>
      </c>
    </row>
    <row r="69" spans="1:19" x14ac:dyDescent="0.25">
      <c r="A69" s="99" t="s">
        <v>33</v>
      </c>
      <c r="B69" s="5">
        <v>67</v>
      </c>
      <c r="C69" s="6" t="s">
        <v>1</v>
      </c>
      <c r="D69" s="2" t="s">
        <v>2</v>
      </c>
      <c r="E69" s="74" t="s">
        <v>2</v>
      </c>
      <c r="F69" s="74">
        <v>6.1400000000000003E-2</v>
      </c>
      <c r="G69" s="3">
        <v>3.5999999999999997E-2</v>
      </c>
      <c r="H69" s="2" t="s">
        <v>2</v>
      </c>
      <c r="I69" s="74" t="s">
        <v>2</v>
      </c>
      <c r="J69" s="74">
        <v>8.3800000000000003E-3</v>
      </c>
      <c r="K69" s="3">
        <v>1.3599999999999999E-2</v>
      </c>
      <c r="L69" s="2" t="s">
        <v>2</v>
      </c>
      <c r="M69" s="74" t="s">
        <v>2</v>
      </c>
      <c r="N69" s="74">
        <v>5</v>
      </c>
      <c r="O69" s="3">
        <v>3.2</v>
      </c>
      <c r="P69" s="2" t="s">
        <v>2</v>
      </c>
      <c r="Q69" s="74" t="s">
        <v>2</v>
      </c>
      <c r="R69" s="74">
        <v>2.2200000000000002</v>
      </c>
      <c r="S69" s="3">
        <v>2.2200000000000002</v>
      </c>
    </row>
    <row r="70" spans="1:19" x14ac:dyDescent="0.25">
      <c r="A70" s="99"/>
      <c r="B70" s="9">
        <v>68</v>
      </c>
      <c r="C70" s="10" t="s">
        <v>3</v>
      </c>
      <c r="D70" s="4" t="s">
        <v>2</v>
      </c>
      <c r="E70" s="75">
        <v>9.0800000000000006E-2</v>
      </c>
      <c r="F70" s="75">
        <v>3.73E-2</v>
      </c>
      <c r="G70" s="84">
        <v>3.1699999999999999E-2</v>
      </c>
      <c r="H70" s="4" t="s">
        <v>2</v>
      </c>
      <c r="I70" s="75">
        <v>1.46E-2</v>
      </c>
      <c r="J70" s="75">
        <v>1.2999999999999999E-2</v>
      </c>
      <c r="K70" s="84">
        <v>6.4000000000000003E-3</v>
      </c>
      <c r="L70" s="4" t="s">
        <v>2</v>
      </c>
      <c r="M70" s="75">
        <v>17</v>
      </c>
      <c r="N70" s="75">
        <v>6.75</v>
      </c>
      <c r="O70" s="84">
        <v>6.4</v>
      </c>
      <c r="P70" s="4" t="s">
        <v>2</v>
      </c>
      <c r="Q70" s="75">
        <v>2.09</v>
      </c>
      <c r="R70" s="75">
        <v>2.1800000000000002</v>
      </c>
      <c r="S70" s="84">
        <v>2.27</v>
      </c>
    </row>
    <row r="71" spans="1:19" x14ac:dyDescent="0.25">
      <c r="A71" s="99"/>
      <c r="B71" s="9">
        <v>69</v>
      </c>
      <c r="C71" s="11" t="s">
        <v>4</v>
      </c>
      <c r="D71" s="2" t="s">
        <v>2</v>
      </c>
      <c r="E71" s="74">
        <v>4.3799999999999999E-2</v>
      </c>
      <c r="F71" s="74">
        <v>4.3499999999999997E-2</v>
      </c>
      <c r="G71" s="3">
        <v>3.78E-2</v>
      </c>
      <c r="H71" s="2" t="s">
        <v>2</v>
      </c>
      <c r="I71" s="74">
        <v>1.29E-2</v>
      </c>
      <c r="J71" s="74">
        <v>1.6299999999999999E-2</v>
      </c>
      <c r="K71" s="3">
        <v>2.18E-2</v>
      </c>
      <c r="L71" s="2" t="s">
        <v>2</v>
      </c>
      <c r="M71" s="74">
        <v>10.199999999999999</v>
      </c>
      <c r="N71" s="74">
        <v>12</v>
      </c>
      <c r="O71" s="3">
        <v>3.4</v>
      </c>
      <c r="P71" s="2" t="s">
        <v>2</v>
      </c>
      <c r="Q71" s="74">
        <v>2.2799999999999998</v>
      </c>
      <c r="R71" s="74">
        <v>2.2000000000000002</v>
      </c>
      <c r="S71" s="3">
        <v>1.89</v>
      </c>
    </row>
    <row r="72" spans="1:19" x14ac:dyDescent="0.25">
      <c r="A72" s="99"/>
      <c r="B72" s="9">
        <v>70</v>
      </c>
      <c r="C72" s="10" t="s">
        <v>5</v>
      </c>
      <c r="D72" s="4" t="s">
        <v>2</v>
      </c>
      <c r="E72" s="75">
        <v>4.9599999999999998E-2</v>
      </c>
      <c r="F72" s="75">
        <v>4.6600000000000003E-2</v>
      </c>
      <c r="G72" s="84">
        <v>4.6399999999999997E-2</v>
      </c>
      <c r="H72" s="4" t="s">
        <v>2</v>
      </c>
      <c r="I72" s="75">
        <v>1.4E-2</v>
      </c>
      <c r="J72" s="75">
        <v>2.0899999999999998E-2</v>
      </c>
      <c r="K72" s="84">
        <v>1.9800000000000002E-2</v>
      </c>
      <c r="L72" s="4" t="s">
        <v>2</v>
      </c>
      <c r="M72" s="75">
        <v>12.4</v>
      </c>
      <c r="N72" s="75">
        <v>8.1999999999999993</v>
      </c>
      <c r="O72" s="84">
        <v>6.5</v>
      </c>
      <c r="P72" s="4" t="s">
        <v>2</v>
      </c>
      <c r="Q72" s="75">
        <v>1.97</v>
      </c>
      <c r="R72" s="75">
        <v>1.89</v>
      </c>
      <c r="S72" s="84">
        <v>1.77</v>
      </c>
    </row>
    <row r="73" spans="1:19" x14ac:dyDescent="0.25">
      <c r="A73" s="99"/>
      <c r="B73" s="9">
        <v>71</v>
      </c>
      <c r="C73" s="11" t="s">
        <v>7</v>
      </c>
      <c r="D73" s="2" t="s">
        <v>2</v>
      </c>
      <c r="E73" s="74">
        <v>3.6400000000000002E-2</v>
      </c>
      <c r="F73" s="74">
        <v>4.1200000000000001E-2</v>
      </c>
      <c r="G73" s="3">
        <v>3.7600000000000001E-2</v>
      </c>
      <c r="H73" s="2" t="s">
        <v>2</v>
      </c>
      <c r="I73" s="74">
        <v>1.4500000000000001E-2</v>
      </c>
      <c r="J73" s="74">
        <v>1.6199999999999999E-2</v>
      </c>
      <c r="K73" s="3">
        <v>1.7100000000000001E-2</v>
      </c>
      <c r="L73" s="2" t="s">
        <v>2</v>
      </c>
      <c r="M73" s="74">
        <v>2.6</v>
      </c>
      <c r="N73" s="74">
        <v>9.8000000000000007</v>
      </c>
      <c r="O73" s="3">
        <v>4.5999999999999996</v>
      </c>
      <c r="P73" s="2" t="s">
        <v>2</v>
      </c>
      <c r="Q73" s="74">
        <v>2.2999999999999998</v>
      </c>
      <c r="R73" s="74">
        <v>2.09</v>
      </c>
      <c r="S73" s="3">
        <v>2.0299999999999998</v>
      </c>
    </row>
    <row r="74" spans="1:19" x14ac:dyDescent="0.25">
      <c r="A74" s="99"/>
      <c r="B74" s="9">
        <v>72</v>
      </c>
      <c r="C74" s="16" t="s">
        <v>8</v>
      </c>
      <c r="D74" s="25" t="s">
        <v>2</v>
      </c>
      <c r="E74" s="20">
        <v>0.17299999999999999</v>
      </c>
      <c r="F74" s="20">
        <v>2.8000000000000001E-2</v>
      </c>
      <c r="G74" s="21">
        <v>3.4000000000000002E-2</v>
      </c>
      <c r="H74" s="20" t="s">
        <v>2</v>
      </c>
      <c r="I74" s="20">
        <v>1.46E-2</v>
      </c>
      <c r="J74" s="20">
        <v>1.7000000000000001E-2</v>
      </c>
      <c r="K74" s="21">
        <v>8.1899999999999994E-3</v>
      </c>
      <c r="L74" s="20" t="s">
        <v>2</v>
      </c>
      <c r="M74" s="20">
        <v>3.6</v>
      </c>
      <c r="N74" s="20">
        <v>2.4</v>
      </c>
      <c r="O74" s="21">
        <v>7</v>
      </c>
      <c r="P74" s="20" t="s">
        <v>2</v>
      </c>
      <c r="Q74" s="20">
        <v>2.39</v>
      </c>
      <c r="R74" s="20">
        <v>2.2799999999999998</v>
      </c>
      <c r="S74" s="21">
        <v>2.33</v>
      </c>
    </row>
    <row r="75" spans="1:19" x14ac:dyDescent="0.25">
      <c r="A75" s="98" t="s">
        <v>34</v>
      </c>
      <c r="B75" s="5">
        <v>73</v>
      </c>
      <c r="C75" s="6" t="s">
        <v>1</v>
      </c>
      <c r="D75" s="2" t="s">
        <v>2</v>
      </c>
      <c r="E75" s="74" t="s">
        <v>2</v>
      </c>
      <c r="F75" s="74">
        <v>0.183</v>
      </c>
      <c r="G75" s="3">
        <v>8.14E-2</v>
      </c>
      <c r="H75" s="2" t="s">
        <v>2</v>
      </c>
      <c r="I75" s="74" t="s">
        <v>2</v>
      </c>
      <c r="J75" s="74">
        <v>3.6900000000000002E-2</v>
      </c>
      <c r="K75" s="3">
        <v>4.3999999999999997E-2</v>
      </c>
      <c r="L75" s="2" t="s">
        <v>2</v>
      </c>
      <c r="M75" s="74" t="s">
        <v>2</v>
      </c>
      <c r="N75" s="74">
        <v>8.6</v>
      </c>
      <c r="O75" s="3">
        <v>2.8</v>
      </c>
      <c r="P75" s="2" t="s">
        <v>2</v>
      </c>
      <c r="Q75" s="74" t="s">
        <v>2</v>
      </c>
      <c r="R75" s="74">
        <v>1.84</v>
      </c>
      <c r="S75" s="3">
        <v>8.9600000000000009</v>
      </c>
    </row>
    <row r="76" spans="1:19" x14ac:dyDescent="0.25">
      <c r="A76" s="98"/>
      <c r="B76" s="9">
        <v>74</v>
      </c>
      <c r="C76" s="10" t="s">
        <v>3</v>
      </c>
      <c r="D76" s="4" t="s">
        <v>2</v>
      </c>
      <c r="E76" s="75">
        <v>0.20499999999999999</v>
      </c>
      <c r="F76" s="75">
        <v>0.29899999999999999</v>
      </c>
      <c r="G76" s="84">
        <v>0.41499999999999998</v>
      </c>
      <c r="H76" s="4" t="s">
        <v>2</v>
      </c>
      <c r="I76" s="75">
        <v>0.17299999999999999</v>
      </c>
      <c r="J76" s="75">
        <v>0.249</v>
      </c>
      <c r="K76" s="84">
        <v>0.27500000000000002</v>
      </c>
      <c r="L76" s="4" t="s">
        <v>2</v>
      </c>
      <c r="M76" s="75">
        <v>7</v>
      </c>
      <c r="N76" s="75">
        <v>3.6</v>
      </c>
      <c r="O76" s="84">
        <v>16.600000000000001</v>
      </c>
      <c r="P76" s="4" t="s">
        <v>2</v>
      </c>
      <c r="Q76" s="75">
        <v>1.22</v>
      </c>
      <c r="R76" s="75">
        <v>12</v>
      </c>
      <c r="S76" s="84">
        <v>38.200000000000003</v>
      </c>
    </row>
    <row r="77" spans="1:19" x14ac:dyDescent="0.25">
      <c r="A77" s="98"/>
      <c r="B77" s="9">
        <v>75</v>
      </c>
      <c r="C77" s="11" t="s">
        <v>4</v>
      </c>
      <c r="D77" s="2" t="s">
        <v>2</v>
      </c>
      <c r="E77" s="74">
        <v>0.154</v>
      </c>
      <c r="F77" s="74">
        <v>0.13700000000000001</v>
      </c>
      <c r="G77" s="3">
        <v>0.35599999999999998</v>
      </c>
      <c r="H77" s="2" t="s">
        <v>2</v>
      </c>
      <c r="I77" s="74">
        <v>0.128</v>
      </c>
      <c r="J77" s="74">
        <v>0.01</v>
      </c>
      <c r="K77" s="3">
        <v>0.21199999999999999</v>
      </c>
      <c r="L77" s="2" t="s">
        <v>2</v>
      </c>
      <c r="M77" s="74">
        <v>3.2</v>
      </c>
      <c r="N77" s="74">
        <v>23.4</v>
      </c>
      <c r="O77" s="3">
        <v>13</v>
      </c>
      <c r="P77" s="2" t="s">
        <v>2</v>
      </c>
      <c r="Q77" s="74">
        <v>8.14</v>
      </c>
      <c r="R77" s="74">
        <v>7.03</v>
      </c>
      <c r="S77" s="3">
        <v>1.72</v>
      </c>
    </row>
    <row r="78" spans="1:19" x14ac:dyDescent="0.25">
      <c r="A78" s="98"/>
      <c r="B78" s="9">
        <v>76</v>
      </c>
      <c r="C78" s="10" t="s">
        <v>5</v>
      </c>
      <c r="D78" s="4" t="s">
        <v>2</v>
      </c>
      <c r="E78" s="75">
        <v>0.31</v>
      </c>
      <c r="F78" s="75">
        <v>0.22600000000000001</v>
      </c>
      <c r="G78" s="84">
        <v>0.24099999999999999</v>
      </c>
      <c r="H78" s="4" t="s">
        <v>2</v>
      </c>
      <c r="I78" s="75">
        <v>0.27200000000000002</v>
      </c>
      <c r="J78" s="75">
        <v>0.161</v>
      </c>
      <c r="K78" s="84">
        <v>9.2600000000000002E-2</v>
      </c>
      <c r="L78" s="4" t="s">
        <v>2</v>
      </c>
      <c r="M78" s="75">
        <v>5.4</v>
      </c>
      <c r="N78" s="75">
        <v>7.2</v>
      </c>
      <c r="O78" s="84">
        <v>17.100000000000001</v>
      </c>
      <c r="P78" s="4" t="s">
        <v>2</v>
      </c>
      <c r="Q78" s="75">
        <v>4.74</v>
      </c>
      <c r="R78" s="75">
        <v>2.1</v>
      </c>
      <c r="S78" s="84">
        <v>1.1000000000000001</v>
      </c>
    </row>
    <row r="79" spans="1:19" x14ac:dyDescent="0.25">
      <c r="A79" s="98"/>
      <c r="B79" s="9">
        <v>77</v>
      </c>
      <c r="C79" s="11" t="s">
        <v>7</v>
      </c>
      <c r="D79" s="2" t="s">
        <v>2</v>
      </c>
      <c r="E79" s="74">
        <v>0.222</v>
      </c>
      <c r="F79" s="74">
        <v>0.215</v>
      </c>
      <c r="G79" s="3">
        <v>0.67200000000000004</v>
      </c>
      <c r="H79" s="2" t="s">
        <v>2</v>
      </c>
      <c r="I79" s="74">
        <v>0.18</v>
      </c>
      <c r="J79" s="74">
        <v>9.7600000000000006E-2</v>
      </c>
      <c r="K79" s="3">
        <v>0.122</v>
      </c>
      <c r="L79" s="2" t="s">
        <v>2</v>
      </c>
      <c r="M79" s="74">
        <v>17.600000000000001</v>
      </c>
      <c r="N79" s="74">
        <v>19.3</v>
      </c>
      <c r="O79" s="3">
        <v>330</v>
      </c>
      <c r="P79" s="2" t="s">
        <v>2</v>
      </c>
      <c r="Q79" s="74">
        <v>2.2799999999999998</v>
      </c>
      <c r="R79" s="74">
        <v>1.59</v>
      </c>
      <c r="S79" s="3">
        <v>2.66</v>
      </c>
    </row>
    <row r="80" spans="1:19" x14ac:dyDescent="0.25">
      <c r="A80" s="98"/>
      <c r="B80" s="9">
        <v>78</v>
      </c>
      <c r="C80" s="16" t="s">
        <v>8</v>
      </c>
      <c r="D80" s="25" t="s">
        <v>2</v>
      </c>
      <c r="E80" s="20"/>
      <c r="F80" s="20">
        <v>0.30599999999999999</v>
      </c>
      <c r="G80" s="21">
        <v>0.221</v>
      </c>
      <c r="H80" s="20" t="s">
        <v>2</v>
      </c>
      <c r="I80" s="20"/>
      <c r="J80" s="20">
        <v>0.25800000000000001</v>
      </c>
      <c r="K80" s="21">
        <v>0.114</v>
      </c>
      <c r="L80" s="20" t="s">
        <v>2</v>
      </c>
      <c r="M80" s="20"/>
      <c r="N80" s="20">
        <v>17</v>
      </c>
      <c r="O80" s="21">
        <v>11</v>
      </c>
      <c r="P80" s="20" t="s">
        <v>2</v>
      </c>
      <c r="Q80" s="20"/>
      <c r="R80" s="20">
        <v>1.87</v>
      </c>
      <c r="S80" s="21">
        <v>1.07</v>
      </c>
    </row>
    <row r="81" spans="1:23" x14ac:dyDescent="0.25">
      <c r="A81" s="99" t="s">
        <v>35</v>
      </c>
      <c r="B81" s="5">
        <v>79</v>
      </c>
      <c r="C81" s="6" t="s">
        <v>1</v>
      </c>
      <c r="D81" s="2" t="s">
        <v>2</v>
      </c>
      <c r="E81" s="74" t="s">
        <v>2</v>
      </c>
      <c r="F81" s="74">
        <v>3.61E-2</v>
      </c>
      <c r="G81" s="3">
        <v>3.1E-2</v>
      </c>
      <c r="H81" s="2" t="s">
        <v>2</v>
      </c>
      <c r="I81" s="74" t="s">
        <v>2</v>
      </c>
      <c r="J81" s="74">
        <v>8.3199999999999993E-3</v>
      </c>
      <c r="K81" s="3" t="s">
        <v>6</v>
      </c>
      <c r="L81" s="2" t="s">
        <v>2</v>
      </c>
      <c r="M81" s="74" t="s">
        <v>2</v>
      </c>
      <c r="N81" s="74">
        <v>6.2</v>
      </c>
      <c r="O81" s="3">
        <v>5</v>
      </c>
      <c r="P81" s="2" t="s">
        <v>2</v>
      </c>
      <c r="Q81" s="74" t="s">
        <v>2</v>
      </c>
      <c r="R81" s="74">
        <v>1.26</v>
      </c>
      <c r="S81" s="3">
        <v>1.48</v>
      </c>
      <c r="T81">
        <f>MEDIAN(D81:D86)</f>
        <v>2.4299999999999999E-2</v>
      </c>
      <c r="U81">
        <f>MEDIAN(H81:H86)</f>
        <v>2.2800000000000001E-2</v>
      </c>
      <c r="V81">
        <f>MEDIAN(L81:L86)</f>
        <v>4.4000000000000004</v>
      </c>
      <c r="W81">
        <f t="shared" ref="W81" si="5">MEDIAN(P81:P86)</f>
        <v>1.5</v>
      </c>
    </row>
    <row r="82" spans="1:23" x14ac:dyDescent="0.25">
      <c r="A82" s="99"/>
      <c r="B82" s="9">
        <v>80</v>
      </c>
      <c r="C82" s="10" t="s">
        <v>3</v>
      </c>
      <c r="D82" s="4" t="s">
        <v>2</v>
      </c>
      <c r="E82" s="75">
        <v>4.0800000000000003E-2</v>
      </c>
      <c r="F82" s="75">
        <v>3.09E-2</v>
      </c>
      <c r="G82" s="84">
        <v>3.6600000000000001E-2</v>
      </c>
      <c r="H82" s="4" t="s">
        <v>2</v>
      </c>
      <c r="I82" s="75">
        <v>1.34E-2</v>
      </c>
      <c r="J82" s="75">
        <v>1.03E-2</v>
      </c>
      <c r="K82" s="84">
        <v>1.2E-2</v>
      </c>
      <c r="L82" s="4" t="s">
        <v>2</v>
      </c>
      <c r="M82" s="75">
        <v>11.2</v>
      </c>
      <c r="N82" s="75">
        <v>4.4000000000000004</v>
      </c>
      <c r="O82" s="84">
        <v>9.8000000000000007</v>
      </c>
      <c r="P82" s="4" t="s">
        <v>2</v>
      </c>
      <c r="Q82" s="75">
        <v>1.22</v>
      </c>
      <c r="R82" s="75">
        <v>1.31</v>
      </c>
      <c r="S82" s="84">
        <v>1.03</v>
      </c>
    </row>
    <row r="83" spans="1:23" x14ac:dyDescent="0.25">
      <c r="A83" s="99"/>
      <c r="B83" s="9">
        <v>81</v>
      </c>
      <c r="C83" s="11" t="s">
        <v>4</v>
      </c>
      <c r="D83" s="2" t="s">
        <v>2</v>
      </c>
      <c r="E83" s="74">
        <v>2.18E-2</v>
      </c>
      <c r="F83" s="74">
        <v>1.9199999999999998E-2</v>
      </c>
      <c r="G83" s="3">
        <v>1.7999999999999999E-2</v>
      </c>
      <c r="H83" s="2" t="s">
        <v>2</v>
      </c>
      <c r="I83" s="74">
        <v>1.78E-2</v>
      </c>
      <c r="J83" s="74">
        <v>4.1799999999999997E-3</v>
      </c>
      <c r="K83" s="3">
        <v>5.4299999999999999E-3</v>
      </c>
      <c r="L83" s="2" t="s">
        <v>2</v>
      </c>
      <c r="M83" s="74" t="s">
        <v>6</v>
      </c>
      <c r="N83" s="74" t="s">
        <v>6</v>
      </c>
      <c r="O83" s="3" t="s">
        <v>6</v>
      </c>
      <c r="P83" s="2" t="s">
        <v>2</v>
      </c>
      <c r="Q83" s="74">
        <v>1.23</v>
      </c>
      <c r="R83" s="74">
        <v>1.06</v>
      </c>
      <c r="S83" s="3">
        <v>0.97299999999999998</v>
      </c>
    </row>
    <row r="84" spans="1:23" x14ac:dyDescent="0.25">
      <c r="A84" s="99"/>
      <c r="B84" s="9">
        <v>82</v>
      </c>
      <c r="C84" s="10" t="s">
        <v>5</v>
      </c>
      <c r="D84" s="12">
        <v>2.4299999999999999E-2</v>
      </c>
      <c r="E84" s="75">
        <v>2.41E-2</v>
      </c>
      <c r="F84" s="75">
        <v>1.5299999999999999E-2</v>
      </c>
      <c r="G84" s="84">
        <v>2.1100000000000001E-2</v>
      </c>
      <c r="H84" s="12">
        <v>2.07E-2</v>
      </c>
      <c r="I84" s="76">
        <v>1.5699999999999999E-2</v>
      </c>
      <c r="J84" s="76">
        <v>6.1999999999999998E-3</v>
      </c>
      <c r="K84" s="84">
        <v>6.77E-3</v>
      </c>
      <c r="L84" s="4" t="s">
        <v>6</v>
      </c>
      <c r="M84" s="75">
        <v>2.2000000000000002</v>
      </c>
      <c r="N84" s="75" t="s">
        <v>6</v>
      </c>
      <c r="O84" s="84" t="s">
        <v>6</v>
      </c>
      <c r="P84" s="12">
        <v>1.38</v>
      </c>
      <c r="Q84" s="76">
        <v>2.2799999999999998</v>
      </c>
      <c r="R84" s="75">
        <v>1.1499999999999999</v>
      </c>
      <c r="S84" s="84">
        <v>1.1100000000000001</v>
      </c>
    </row>
    <row r="85" spans="1:23" x14ac:dyDescent="0.25">
      <c r="A85" s="99"/>
      <c r="B85" s="9">
        <v>83</v>
      </c>
      <c r="C85" s="11" t="s">
        <v>7</v>
      </c>
      <c r="D85" s="14">
        <v>2.5499999999999998E-2</v>
      </c>
      <c r="E85" s="74">
        <v>1.44E-2</v>
      </c>
      <c r="F85" s="74">
        <v>1.6299999999999999E-2</v>
      </c>
      <c r="G85" s="3">
        <v>1.6E-2</v>
      </c>
      <c r="H85" s="14">
        <v>2.2800000000000001E-2</v>
      </c>
      <c r="I85" s="77">
        <v>3.8600000000000001E-3</v>
      </c>
      <c r="J85" s="77">
        <v>4.96E-3</v>
      </c>
      <c r="K85" s="3">
        <v>6.3400000000000001E-3</v>
      </c>
      <c r="L85" s="14">
        <v>4.4000000000000004</v>
      </c>
      <c r="M85" s="77" t="s">
        <v>6</v>
      </c>
      <c r="N85" s="77" t="s">
        <v>6</v>
      </c>
      <c r="O85" s="15" t="s">
        <v>6</v>
      </c>
      <c r="P85" s="14">
        <v>1.5</v>
      </c>
      <c r="Q85" s="77">
        <v>1.23</v>
      </c>
      <c r="R85" s="74">
        <v>1.34</v>
      </c>
      <c r="S85" s="3">
        <v>1.33</v>
      </c>
    </row>
    <row r="86" spans="1:23" x14ac:dyDescent="0.25">
      <c r="A86" s="99"/>
      <c r="B86" s="9">
        <v>84</v>
      </c>
      <c r="C86" s="16" t="s">
        <v>8</v>
      </c>
      <c r="D86" s="17">
        <v>1.4200000000000001E-2</v>
      </c>
      <c r="E86" s="20">
        <v>2.0299999999999999E-2</v>
      </c>
      <c r="F86" s="20">
        <v>0.01</v>
      </c>
      <c r="G86" s="21" t="s">
        <v>6</v>
      </c>
      <c r="H86" s="19">
        <v>2.5600000000000001E-2</v>
      </c>
      <c r="I86" s="19">
        <v>5.3099999999999996E-3</v>
      </c>
      <c r="J86" s="19" t="s">
        <v>6</v>
      </c>
      <c r="K86" s="21" t="s">
        <v>6</v>
      </c>
      <c r="L86" s="20" t="s">
        <v>6</v>
      </c>
      <c r="M86" s="20" t="s">
        <v>6</v>
      </c>
      <c r="N86" s="20" t="s">
        <v>6</v>
      </c>
      <c r="O86" s="21" t="s">
        <v>6</v>
      </c>
      <c r="P86" s="19">
        <v>2.2000000000000002</v>
      </c>
      <c r="Q86" s="19">
        <v>1.62</v>
      </c>
      <c r="R86" s="20">
        <v>1.57</v>
      </c>
      <c r="S86" s="21">
        <v>1.54</v>
      </c>
    </row>
    <row r="87" spans="1:23" x14ac:dyDescent="0.25">
      <c r="A87" s="106" t="s">
        <v>36</v>
      </c>
      <c r="B87" s="5">
        <v>85</v>
      </c>
      <c r="C87" s="6" t="s">
        <v>1</v>
      </c>
      <c r="D87" s="2" t="s">
        <v>2</v>
      </c>
      <c r="E87" s="74" t="s">
        <v>2</v>
      </c>
      <c r="F87" s="74">
        <v>0.20899999999999999</v>
      </c>
      <c r="G87" s="3">
        <v>0.13500000000000001</v>
      </c>
      <c r="H87" s="2" t="s">
        <v>2</v>
      </c>
      <c r="I87" s="74" t="s">
        <v>2</v>
      </c>
      <c r="J87" s="74">
        <v>0.121</v>
      </c>
      <c r="K87" s="3">
        <v>6.7400000000000002E-2</v>
      </c>
      <c r="L87" s="2" t="s">
        <v>2</v>
      </c>
      <c r="M87" s="74" t="s">
        <v>2</v>
      </c>
      <c r="N87" s="74">
        <v>3.4</v>
      </c>
      <c r="O87" s="3">
        <v>10</v>
      </c>
      <c r="P87" s="2" t="s">
        <v>2</v>
      </c>
      <c r="Q87" s="74" t="s">
        <v>2</v>
      </c>
      <c r="R87" s="74">
        <v>1.79</v>
      </c>
      <c r="S87" s="3">
        <v>1.74</v>
      </c>
      <c r="T87">
        <f>MEDIAN(D87:D92)</f>
        <v>0.32</v>
      </c>
      <c r="U87">
        <f>MEDIAN(H87:H92)</f>
        <v>0.20200000000000001</v>
      </c>
      <c r="V87">
        <f>MEDIAN(L87:L92)</f>
        <v>9.9</v>
      </c>
      <c r="W87">
        <f t="shared" ref="W87" si="6">MEDIAN(P87:P92)</f>
        <v>1.54</v>
      </c>
    </row>
    <row r="88" spans="1:23" x14ac:dyDescent="0.25">
      <c r="A88" s="106"/>
      <c r="B88" s="9">
        <v>86</v>
      </c>
      <c r="C88" s="10" t="s">
        <v>3</v>
      </c>
      <c r="D88" s="4" t="s">
        <v>2</v>
      </c>
      <c r="E88" s="75">
        <v>0.24299999999999999</v>
      </c>
      <c r="F88" s="75">
        <v>0.40400000000000003</v>
      </c>
      <c r="G88" s="84">
        <v>0.31</v>
      </c>
      <c r="H88" s="4" t="s">
        <v>2</v>
      </c>
      <c r="I88" s="75">
        <v>0.189</v>
      </c>
      <c r="J88" s="75">
        <v>0.32700000000000001</v>
      </c>
      <c r="K88" s="84">
        <v>0.20699999999999999</v>
      </c>
      <c r="L88" s="4" t="s">
        <v>2</v>
      </c>
      <c r="M88" s="75">
        <v>2.8</v>
      </c>
      <c r="N88" s="75">
        <v>12</v>
      </c>
      <c r="O88" s="84">
        <v>2</v>
      </c>
      <c r="P88" s="4" t="s">
        <v>2</v>
      </c>
      <c r="Q88" s="75">
        <v>1.62</v>
      </c>
      <c r="R88" s="75">
        <v>1.71</v>
      </c>
      <c r="S88" s="84">
        <v>1.22</v>
      </c>
    </row>
    <row r="89" spans="1:23" x14ac:dyDescent="0.25">
      <c r="A89" s="106"/>
      <c r="B89" s="9">
        <v>87</v>
      </c>
      <c r="C89" s="11" t="s">
        <v>4</v>
      </c>
      <c r="D89" s="2" t="s">
        <v>2</v>
      </c>
      <c r="E89" s="74">
        <v>0.19400000000000001</v>
      </c>
      <c r="F89" s="74">
        <v>0.39300000000000002</v>
      </c>
      <c r="G89" s="3">
        <v>0.44900000000000001</v>
      </c>
      <c r="H89" s="2" t="s">
        <v>2</v>
      </c>
      <c r="I89" s="74">
        <v>0.114</v>
      </c>
      <c r="J89" s="74">
        <v>0.30599999999999999</v>
      </c>
      <c r="K89" s="3">
        <v>0.39400000000000002</v>
      </c>
      <c r="L89" s="2" t="s">
        <v>2</v>
      </c>
      <c r="M89" s="74">
        <v>7.6</v>
      </c>
      <c r="N89" s="74">
        <v>8.1999999999999993</v>
      </c>
      <c r="O89" s="3">
        <v>9.7799999999999994</v>
      </c>
      <c r="P89" s="2" t="s">
        <v>2</v>
      </c>
      <c r="Q89" s="74">
        <v>2.75</v>
      </c>
      <c r="R89" s="74">
        <v>1.1299999999999999</v>
      </c>
      <c r="S89" s="3">
        <v>1.04</v>
      </c>
    </row>
    <row r="90" spans="1:23" x14ac:dyDescent="0.25">
      <c r="A90" s="106"/>
      <c r="B90" s="9">
        <v>88</v>
      </c>
      <c r="C90" s="10" t="s">
        <v>5</v>
      </c>
      <c r="D90" s="43" t="s">
        <v>2</v>
      </c>
      <c r="E90" s="75">
        <v>0.65800000000000003</v>
      </c>
      <c r="F90" s="75">
        <v>0.34799999999999998</v>
      </c>
      <c r="G90" s="84">
        <v>0.56699999999999995</v>
      </c>
      <c r="H90" s="43" t="s">
        <v>2</v>
      </c>
      <c r="I90" s="75">
        <v>0.52300000000000002</v>
      </c>
      <c r="J90" s="75">
        <v>0.27400000000000002</v>
      </c>
      <c r="K90" s="84">
        <v>0.52200000000000002</v>
      </c>
      <c r="L90" s="43" t="s">
        <v>2</v>
      </c>
      <c r="M90" s="75">
        <v>4.5999999999999996</v>
      </c>
      <c r="N90" s="75">
        <v>3.4</v>
      </c>
      <c r="O90" s="84">
        <v>2.2000000000000002</v>
      </c>
      <c r="P90" s="43" t="s">
        <v>2</v>
      </c>
      <c r="Q90" s="75">
        <v>1.8</v>
      </c>
      <c r="R90" s="75">
        <v>1.86</v>
      </c>
      <c r="S90" s="84">
        <v>1.05</v>
      </c>
    </row>
    <row r="91" spans="1:23" x14ac:dyDescent="0.25">
      <c r="A91" s="106"/>
      <c r="B91" s="9">
        <v>89</v>
      </c>
      <c r="C91" s="11" t="s">
        <v>7</v>
      </c>
      <c r="D91" s="42">
        <v>0.27500000000000002</v>
      </c>
      <c r="E91" s="74">
        <v>0.33800000000000002</v>
      </c>
      <c r="F91" s="74">
        <v>0.26400000000000001</v>
      </c>
      <c r="G91" s="3">
        <v>0.33100000000000002</v>
      </c>
      <c r="H91" s="42">
        <v>0.14699999999999999</v>
      </c>
      <c r="I91" s="74">
        <v>0.27800000000000002</v>
      </c>
      <c r="J91" s="74">
        <v>0.14799999999999999</v>
      </c>
      <c r="K91" s="3">
        <v>0.26700000000000002</v>
      </c>
      <c r="L91" s="42">
        <v>14.8</v>
      </c>
      <c r="M91" s="74">
        <v>2</v>
      </c>
      <c r="N91" s="74">
        <v>6.4</v>
      </c>
      <c r="O91" s="3">
        <v>3.4</v>
      </c>
      <c r="P91" s="42">
        <v>1.74</v>
      </c>
      <c r="Q91" s="74">
        <v>1.41</v>
      </c>
      <c r="R91" s="74">
        <v>2.74</v>
      </c>
      <c r="S91" s="3">
        <v>0.73599999999999999</v>
      </c>
    </row>
    <row r="92" spans="1:23" x14ac:dyDescent="0.25">
      <c r="A92" s="106"/>
      <c r="B92" s="9">
        <v>90</v>
      </c>
      <c r="C92" s="16" t="s">
        <v>8</v>
      </c>
      <c r="D92" s="25">
        <v>0.36499999999999999</v>
      </c>
      <c r="E92" s="20">
        <v>0.19800000000000001</v>
      </c>
      <c r="F92" s="20" t="s">
        <v>2</v>
      </c>
      <c r="G92" s="21">
        <v>0.35599999999999998</v>
      </c>
      <c r="H92" s="20">
        <v>0.25700000000000001</v>
      </c>
      <c r="I92" s="20">
        <v>0.14899999999999999</v>
      </c>
      <c r="J92" s="20"/>
      <c r="K92" s="21">
        <v>0.28100000000000003</v>
      </c>
      <c r="L92" s="20">
        <v>5</v>
      </c>
      <c r="M92" s="20">
        <v>2.6</v>
      </c>
      <c r="N92" s="20"/>
      <c r="O92" s="21" t="s">
        <v>6</v>
      </c>
      <c r="P92" s="20">
        <v>1.34</v>
      </c>
      <c r="Q92" s="20">
        <v>1.59</v>
      </c>
      <c r="R92" s="20"/>
      <c r="S92" s="21">
        <v>0.77300000000000002</v>
      </c>
    </row>
    <row r="93" spans="1:23" x14ac:dyDescent="0.25">
      <c r="A93" s="101" t="s">
        <v>37</v>
      </c>
      <c r="B93" s="5">
        <v>91</v>
      </c>
      <c r="C93" s="6" t="s">
        <v>1</v>
      </c>
      <c r="D93" s="2" t="s">
        <v>2</v>
      </c>
      <c r="E93" s="74">
        <v>9.1700000000000004E-2</v>
      </c>
      <c r="F93" s="74">
        <v>0.129</v>
      </c>
      <c r="G93" s="3">
        <v>6.9500000000000006E-2</v>
      </c>
      <c r="H93" s="2" t="s">
        <v>2</v>
      </c>
      <c r="I93" s="74">
        <v>4.3299999999999998E-2</v>
      </c>
      <c r="J93" s="74">
        <v>2.23E-2</v>
      </c>
      <c r="K93" s="3">
        <v>2.81E-2</v>
      </c>
      <c r="L93" s="2" t="s">
        <v>2</v>
      </c>
      <c r="M93" s="74">
        <v>8.6</v>
      </c>
      <c r="N93" s="74">
        <v>75.8</v>
      </c>
      <c r="O93" s="3">
        <v>19.8</v>
      </c>
      <c r="P93" s="2" t="s">
        <v>2</v>
      </c>
      <c r="Q93" s="74">
        <v>1.31</v>
      </c>
      <c r="R93" s="74">
        <v>1.37</v>
      </c>
      <c r="S93" s="3">
        <v>1.52</v>
      </c>
      <c r="T93">
        <f>MEDIAN(D93:D98)</f>
        <v>0.14299999999999999</v>
      </c>
      <c r="U93">
        <f>MEDIAN(H93:H98)</f>
        <v>6.59E-2</v>
      </c>
      <c r="V93">
        <f>MEDIAN(L93:L98)</f>
        <v>7.6</v>
      </c>
      <c r="W93">
        <f t="shared" ref="W93" si="7">MEDIAN(P93:P98)</f>
        <v>1.03</v>
      </c>
    </row>
    <row r="94" spans="1:23" x14ac:dyDescent="0.25">
      <c r="A94" s="101"/>
      <c r="B94" s="9">
        <v>92</v>
      </c>
      <c r="C94" s="10" t="s">
        <v>3</v>
      </c>
      <c r="D94" s="4" t="s">
        <v>2</v>
      </c>
      <c r="E94" s="75">
        <v>0.18</v>
      </c>
      <c r="F94" s="75">
        <v>9.8400000000000001E-2</v>
      </c>
      <c r="G94" s="84">
        <v>0.14000000000000001</v>
      </c>
      <c r="H94" s="4" t="s">
        <v>2</v>
      </c>
      <c r="I94" s="75">
        <v>0.14000000000000001</v>
      </c>
      <c r="J94" s="75">
        <v>4.4499999999999998E-2</v>
      </c>
      <c r="K94" s="84">
        <v>9.4500000000000001E-2</v>
      </c>
      <c r="L94" s="4" t="s">
        <v>2</v>
      </c>
      <c r="M94" s="75">
        <v>5.8</v>
      </c>
      <c r="N94" s="75">
        <v>46.8</v>
      </c>
      <c r="O94" s="84">
        <v>4.2</v>
      </c>
      <c r="P94" s="4" t="s">
        <v>2</v>
      </c>
      <c r="Q94" s="75">
        <v>0.91600000000000004</v>
      </c>
      <c r="R94" s="75">
        <v>2.48</v>
      </c>
      <c r="S94" s="84">
        <v>1.17</v>
      </c>
    </row>
    <row r="95" spans="1:23" x14ac:dyDescent="0.25">
      <c r="A95" s="101"/>
      <c r="B95" s="9">
        <v>93</v>
      </c>
      <c r="C95" s="11" t="s">
        <v>4</v>
      </c>
      <c r="D95" s="2" t="s">
        <v>2</v>
      </c>
      <c r="E95" s="74" t="s">
        <v>2</v>
      </c>
      <c r="F95" s="74">
        <v>0.13200000000000001</v>
      </c>
      <c r="G95" s="3">
        <v>0.187</v>
      </c>
      <c r="H95" s="2" t="s">
        <v>2</v>
      </c>
      <c r="I95" s="74" t="s">
        <v>2</v>
      </c>
      <c r="J95" s="74">
        <v>9.7100000000000006E-2</v>
      </c>
      <c r="K95" s="3">
        <v>0.14499999999999999</v>
      </c>
      <c r="L95" s="2" t="s">
        <v>2</v>
      </c>
      <c r="M95" s="74" t="s">
        <v>2</v>
      </c>
      <c r="N95" s="74">
        <v>5.4</v>
      </c>
      <c r="O95" s="3">
        <v>9.6</v>
      </c>
      <c r="P95" s="2" t="s">
        <v>2</v>
      </c>
      <c r="Q95" s="74" t="s">
        <v>2</v>
      </c>
      <c r="R95" s="74">
        <v>1.26</v>
      </c>
      <c r="S95" s="3">
        <v>0.88</v>
      </c>
    </row>
    <row r="96" spans="1:23" x14ac:dyDescent="0.25">
      <c r="A96" s="101"/>
      <c r="B96" s="9">
        <v>94</v>
      </c>
      <c r="C96" s="10" t="s">
        <v>5</v>
      </c>
      <c r="D96" s="12">
        <v>0.14299999999999999</v>
      </c>
      <c r="E96" s="75">
        <v>0.124</v>
      </c>
      <c r="F96" s="75">
        <v>0.16800000000000001</v>
      </c>
      <c r="G96" s="84">
        <v>0.123</v>
      </c>
      <c r="H96" s="12">
        <v>6.59E-2</v>
      </c>
      <c r="I96" s="76">
        <v>8.3199999999999996E-2</v>
      </c>
      <c r="J96" s="76">
        <v>0.11600000000000001</v>
      </c>
      <c r="K96" s="84">
        <v>9.4299999999999995E-2</v>
      </c>
      <c r="L96" s="12">
        <v>7.4</v>
      </c>
      <c r="M96" s="76">
        <v>8</v>
      </c>
      <c r="N96" s="76">
        <v>6.6</v>
      </c>
      <c r="O96" s="13">
        <v>4.8</v>
      </c>
      <c r="P96" s="12">
        <v>0.96399999999999997</v>
      </c>
      <c r="Q96" s="76">
        <v>1.41</v>
      </c>
      <c r="R96" s="75">
        <v>1.54</v>
      </c>
      <c r="S96" s="84">
        <v>0.60599999999999998</v>
      </c>
    </row>
    <row r="97" spans="1:23" x14ac:dyDescent="0.25">
      <c r="A97" s="101"/>
      <c r="B97" s="9">
        <v>95</v>
      </c>
      <c r="C97" s="11" t="s">
        <v>7</v>
      </c>
      <c r="D97" s="14">
        <v>4.3200000000000002E-2</v>
      </c>
      <c r="E97" s="74">
        <v>7.7200000000000005E-2</v>
      </c>
      <c r="F97" s="74">
        <v>0.28499999999999998</v>
      </c>
      <c r="G97" s="3">
        <v>8.3299999999999999E-2</v>
      </c>
      <c r="H97" s="14">
        <v>3.2000000000000001E-2</v>
      </c>
      <c r="I97" s="77">
        <v>2.2599999999999999E-2</v>
      </c>
      <c r="J97" s="77">
        <v>0.108</v>
      </c>
      <c r="K97" s="3">
        <v>5.8299999999999998E-2</v>
      </c>
      <c r="L97" s="14">
        <v>7.6</v>
      </c>
      <c r="M97" s="77">
        <v>38.200000000000003</v>
      </c>
      <c r="N97" s="77">
        <v>133</v>
      </c>
      <c r="O97" s="15">
        <v>6.6</v>
      </c>
      <c r="P97" s="14">
        <v>1.03</v>
      </c>
      <c r="Q97" s="77">
        <v>1.24</v>
      </c>
      <c r="R97" s="74">
        <v>4.5999999999999996</v>
      </c>
      <c r="S97" s="3">
        <v>0.39700000000000002</v>
      </c>
    </row>
    <row r="98" spans="1:23" x14ac:dyDescent="0.25">
      <c r="A98" s="101"/>
      <c r="B98" s="9">
        <v>96</v>
      </c>
      <c r="C98" s="16" t="s">
        <v>8</v>
      </c>
      <c r="D98" s="17">
        <v>0.247</v>
      </c>
      <c r="E98" s="20">
        <v>4.24E-2</v>
      </c>
      <c r="F98" s="20">
        <v>5.3699999999999998E-2</v>
      </c>
      <c r="G98" s="21">
        <v>7.9600000000000004E-2</v>
      </c>
      <c r="H98" s="19">
        <v>0.16700000000000001</v>
      </c>
      <c r="I98" s="19">
        <v>2.23E-2</v>
      </c>
      <c r="J98" s="19" t="s">
        <v>6</v>
      </c>
      <c r="K98" s="21">
        <v>2.9399999999999999E-2</v>
      </c>
      <c r="L98" s="19">
        <v>117</v>
      </c>
      <c r="M98" s="19">
        <v>7.2</v>
      </c>
      <c r="N98" s="19">
        <v>10.8</v>
      </c>
      <c r="O98" s="18">
        <v>9.4</v>
      </c>
      <c r="P98" s="19">
        <v>1.84</v>
      </c>
      <c r="Q98" s="19">
        <v>1.36</v>
      </c>
      <c r="R98" s="20">
        <v>1.21</v>
      </c>
      <c r="S98" s="21">
        <v>0.47</v>
      </c>
    </row>
    <row r="99" spans="1:23" x14ac:dyDescent="0.25">
      <c r="A99" s="98" t="s">
        <v>38</v>
      </c>
      <c r="B99" s="5">
        <v>97</v>
      </c>
      <c r="C99" s="6" t="s">
        <v>1</v>
      </c>
      <c r="D99" s="2" t="s">
        <v>2</v>
      </c>
      <c r="E99" s="74">
        <v>0.33800000000000002</v>
      </c>
      <c r="F99" s="74">
        <v>0.46200000000000002</v>
      </c>
      <c r="G99" s="3">
        <v>0.128</v>
      </c>
      <c r="H99" s="2" t="s">
        <v>2</v>
      </c>
      <c r="I99" s="74">
        <v>0.26900000000000002</v>
      </c>
      <c r="J99" s="74">
        <v>0.35699999999999998</v>
      </c>
      <c r="K99" s="3">
        <v>9.1999999999999998E-2</v>
      </c>
      <c r="L99" s="2" t="s">
        <v>2</v>
      </c>
      <c r="M99" s="74">
        <v>7</v>
      </c>
      <c r="N99" s="74">
        <v>2.4</v>
      </c>
      <c r="O99" s="3">
        <v>3.2</v>
      </c>
      <c r="P99" s="2" t="s">
        <v>2</v>
      </c>
      <c r="Q99" s="74">
        <v>1.18</v>
      </c>
      <c r="R99" s="74">
        <v>1.21</v>
      </c>
      <c r="S99" s="3">
        <v>0.79200000000000004</v>
      </c>
      <c r="T99">
        <f>MEDIAN(D99:D104)</f>
        <v>0.17699999999999999</v>
      </c>
      <c r="U99">
        <f>MEDIAN(H99:H104)</f>
        <v>0.17899999999999999</v>
      </c>
      <c r="V99">
        <f>MEDIAN(L99:L104)</f>
        <v>7</v>
      </c>
      <c r="W99">
        <f t="shared" ref="W99" si="8">MEDIAN(P99:P104)</f>
        <v>0.93799999999999994</v>
      </c>
    </row>
    <row r="100" spans="1:23" x14ac:dyDescent="0.25">
      <c r="A100" s="98"/>
      <c r="B100" s="9">
        <v>98</v>
      </c>
      <c r="C100" s="10" t="s">
        <v>3</v>
      </c>
      <c r="D100" s="4" t="s">
        <v>2</v>
      </c>
      <c r="E100" s="75">
        <v>0.45200000000000001</v>
      </c>
      <c r="F100" s="75">
        <v>0.47899999999999998</v>
      </c>
      <c r="G100" s="84">
        <v>0.245</v>
      </c>
      <c r="H100" s="4" t="s">
        <v>2</v>
      </c>
      <c r="I100" s="75">
        <v>0.38300000000000001</v>
      </c>
      <c r="J100" s="75">
        <v>0.379</v>
      </c>
      <c r="K100" s="84">
        <v>0.19900000000000001</v>
      </c>
      <c r="L100" s="4" t="s">
        <v>2</v>
      </c>
      <c r="M100" s="75">
        <v>6.2</v>
      </c>
      <c r="N100" s="75">
        <v>10.8</v>
      </c>
      <c r="O100" s="84">
        <v>3.4</v>
      </c>
      <c r="P100" s="4" t="s">
        <v>2</v>
      </c>
      <c r="Q100" s="75">
        <v>2.0099999999999998</v>
      </c>
      <c r="R100" s="75">
        <v>1.32</v>
      </c>
      <c r="S100" s="84">
        <v>1.03</v>
      </c>
    </row>
    <row r="101" spans="1:23" x14ac:dyDescent="0.25">
      <c r="A101" s="98"/>
      <c r="B101" s="9">
        <v>99</v>
      </c>
      <c r="C101" s="11" t="s">
        <v>4</v>
      </c>
      <c r="D101" s="2" t="s">
        <v>2</v>
      </c>
      <c r="E101" s="74">
        <v>0.85599999999999998</v>
      </c>
      <c r="F101" s="74">
        <v>0.46200000000000002</v>
      </c>
      <c r="G101" s="3">
        <v>0.53300000000000003</v>
      </c>
      <c r="H101" s="2" t="s">
        <v>2</v>
      </c>
      <c r="I101" s="74">
        <v>0.55200000000000005</v>
      </c>
      <c r="J101" s="74">
        <v>0.39</v>
      </c>
      <c r="K101" s="3">
        <v>0.46300000000000002</v>
      </c>
      <c r="L101" s="2" t="s">
        <v>2</v>
      </c>
      <c r="M101" s="74">
        <v>19.8</v>
      </c>
      <c r="N101" s="74">
        <v>7.43</v>
      </c>
      <c r="O101" s="3">
        <v>5.4</v>
      </c>
      <c r="P101" s="2" t="s">
        <v>2</v>
      </c>
      <c r="Q101" s="74">
        <v>1.46</v>
      </c>
      <c r="R101" s="74">
        <v>1.2</v>
      </c>
      <c r="S101" s="3">
        <v>1.1200000000000001</v>
      </c>
    </row>
    <row r="102" spans="1:23" x14ac:dyDescent="0.25">
      <c r="A102" s="98"/>
      <c r="B102" s="9">
        <v>100</v>
      </c>
      <c r="C102" s="10" t="s">
        <v>5</v>
      </c>
      <c r="D102" s="4">
        <v>0.31</v>
      </c>
      <c r="E102" s="75">
        <v>0.33500000000000002</v>
      </c>
      <c r="F102" s="75">
        <v>0.35699999999999998</v>
      </c>
      <c r="G102" s="84">
        <v>0.504</v>
      </c>
      <c r="H102" s="4">
        <v>0.249</v>
      </c>
      <c r="I102" s="75">
        <v>0.27700000000000002</v>
      </c>
      <c r="J102" s="75">
        <v>0.312</v>
      </c>
      <c r="K102" s="84">
        <v>0.45100000000000001</v>
      </c>
      <c r="L102" s="4">
        <v>12</v>
      </c>
      <c r="M102" s="75">
        <v>5.8</v>
      </c>
      <c r="N102" s="75">
        <v>3.2</v>
      </c>
      <c r="O102" s="84">
        <v>2</v>
      </c>
      <c r="P102" s="4">
        <v>1.23</v>
      </c>
      <c r="Q102" s="75">
        <v>1.1399999999999999</v>
      </c>
      <c r="R102" s="75">
        <v>1.0900000000000001</v>
      </c>
      <c r="S102" s="84">
        <v>0.98599999999999999</v>
      </c>
    </row>
    <row r="103" spans="1:23" x14ac:dyDescent="0.25">
      <c r="A103" s="98"/>
      <c r="B103" s="9">
        <v>101</v>
      </c>
      <c r="C103" s="11" t="s">
        <v>7</v>
      </c>
      <c r="D103" s="2">
        <v>0.17699999999999999</v>
      </c>
      <c r="E103" s="74">
        <v>0.20399999999999999</v>
      </c>
      <c r="F103" s="74">
        <v>0.252</v>
      </c>
      <c r="G103" s="3">
        <v>1.23</v>
      </c>
      <c r="H103" s="2">
        <v>0.17899999999999999</v>
      </c>
      <c r="I103" s="74">
        <v>0.159</v>
      </c>
      <c r="J103" s="74">
        <v>0.18</v>
      </c>
      <c r="K103" s="3">
        <v>0.99099999999999999</v>
      </c>
      <c r="L103" s="2">
        <v>7</v>
      </c>
      <c r="M103" s="74">
        <v>6.6</v>
      </c>
      <c r="N103" s="74">
        <v>15.4</v>
      </c>
      <c r="O103" s="3">
        <v>16.399999999999999</v>
      </c>
      <c r="P103" s="2">
        <v>0.93799999999999994</v>
      </c>
      <c r="Q103" s="74">
        <v>1.03</v>
      </c>
      <c r="R103" s="74">
        <v>1.1599999999999999</v>
      </c>
      <c r="S103" s="3">
        <v>1.57</v>
      </c>
    </row>
    <row r="104" spans="1:23" x14ac:dyDescent="0.25">
      <c r="A104" s="98"/>
      <c r="B104" s="9">
        <v>102</v>
      </c>
      <c r="C104" s="16" t="s">
        <v>8</v>
      </c>
      <c r="D104" s="25">
        <v>0.114</v>
      </c>
      <c r="E104" s="20">
        <v>0.125</v>
      </c>
      <c r="F104" s="20">
        <v>0.112</v>
      </c>
      <c r="G104" s="21">
        <v>0.314</v>
      </c>
      <c r="H104" s="20">
        <v>0.11</v>
      </c>
      <c r="I104" s="20">
        <v>0.107</v>
      </c>
      <c r="J104" s="20">
        <v>7.9699999999999993E-2</v>
      </c>
      <c r="K104" s="21">
        <v>0.22700000000000001</v>
      </c>
      <c r="L104" s="20">
        <v>5</v>
      </c>
      <c r="M104" s="20">
        <v>2.4</v>
      </c>
      <c r="N104" s="20">
        <v>2.2000000000000002</v>
      </c>
      <c r="O104" s="21">
        <v>3.2</v>
      </c>
      <c r="P104" s="20">
        <v>0.91100000000000003</v>
      </c>
      <c r="Q104" s="20">
        <v>0.79900000000000004</v>
      </c>
      <c r="R104" s="20">
        <v>0.77700000000000002</v>
      </c>
      <c r="S104" s="21">
        <v>1.39</v>
      </c>
    </row>
    <row r="105" spans="1:23" x14ac:dyDescent="0.25">
      <c r="A105" s="101" t="s">
        <v>39</v>
      </c>
      <c r="B105" s="5">
        <v>103</v>
      </c>
      <c r="C105" s="6" t="s">
        <v>1</v>
      </c>
      <c r="D105" s="2" t="s">
        <v>2</v>
      </c>
      <c r="E105" s="74" t="s">
        <v>2</v>
      </c>
      <c r="F105" s="74">
        <v>2.52E-2</v>
      </c>
      <c r="G105" s="3">
        <v>1.34E-2</v>
      </c>
      <c r="H105" s="2" t="s">
        <v>2</v>
      </c>
      <c r="I105" s="74" t="s">
        <v>2</v>
      </c>
      <c r="J105" s="74">
        <v>7.6099999999999996E-3</v>
      </c>
      <c r="K105" s="3">
        <v>4.7299999999999998E-3</v>
      </c>
      <c r="L105" s="2" t="s">
        <v>2</v>
      </c>
      <c r="M105" s="74" t="s">
        <v>2</v>
      </c>
      <c r="N105" s="74">
        <v>5.6</v>
      </c>
      <c r="O105" s="3" t="s">
        <v>6</v>
      </c>
      <c r="P105" s="2" t="s">
        <v>2</v>
      </c>
      <c r="Q105" s="74" t="s">
        <v>2</v>
      </c>
      <c r="R105" s="74">
        <v>0.71799999999999997</v>
      </c>
      <c r="S105" s="3">
        <v>0.70799999999999996</v>
      </c>
      <c r="T105">
        <f>MEDIAN(D105:D110)</f>
        <v>1.83E-2</v>
      </c>
      <c r="U105">
        <f>MEDIAN(H105:H110)</f>
        <v>2.1249999999999998E-2</v>
      </c>
      <c r="V105">
        <f>MEDIAN(L105:L110)</f>
        <v>8</v>
      </c>
      <c r="W105">
        <f t="shared" ref="W105" si="9">MEDIAN(P105:P110)</f>
        <v>0.75750000000000006</v>
      </c>
    </row>
    <row r="106" spans="1:23" x14ac:dyDescent="0.25">
      <c r="A106" s="101"/>
      <c r="B106" s="9">
        <v>104</v>
      </c>
      <c r="C106" s="10" t="s">
        <v>3</v>
      </c>
      <c r="D106" s="4" t="s">
        <v>2</v>
      </c>
      <c r="E106" s="75">
        <v>4.3499999999999997E-2</v>
      </c>
      <c r="F106" s="75">
        <v>2.2200000000000001E-2</v>
      </c>
      <c r="G106" s="84">
        <v>3.0200000000000001E-2</v>
      </c>
      <c r="H106" s="4" t="s">
        <v>2</v>
      </c>
      <c r="I106" s="75">
        <v>1.01E-2</v>
      </c>
      <c r="J106" s="75">
        <v>6.1599999999999997E-3</v>
      </c>
      <c r="K106" s="84" t="s">
        <v>6</v>
      </c>
      <c r="L106" s="4" t="s">
        <v>2</v>
      </c>
      <c r="M106" s="75">
        <v>5</v>
      </c>
      <c r="N106" s="75">
        <v>4.5999999999999996</v>
      </c>
      <c r="O106" s="84">
        <v>3.4</v>
      </c>
      <c r="P106" s="4" t="s">
        <v>2</v>
      </c>
      <c r="Q106" s="75">
        <v>0.77700000000000002</v>
      </c>
      <c r="R106" s="75">
        <v>0.77200000000000002</v>
      </c>
      <c r="S106" s="84">
        <v>0.93100000000000005</v>
      </c>
    </row>
    <row r="107" spans="1:23" x14ac:dyDescent="0.25">
      <c r="A107" s="101"/>
      <c r="B107" s="9">
        <v>105</v>
      </c>
      <c r="C107" s="11" t="s">
        <v>4</v>
      </c>
      <c r="D107" s="2" t="s">
        <v>2</v>
      </c>
      <c r="E107" s="74">
        <v>2.3800000000000002E-2</v>
      </c>
      <c r="F107" s="74">
        <v>2.4799999999999999E-2</v>
      </c>
      <c r="G107" s="3">
        <v>1.95E-2</v>
      </c>
      <c r="H107" s="2" t="s">
        <v>2</v>
      </c>
      <c r="I107" s="74">
        <v>9.3100000000000006E-3</v>
      </c>
      <c r="J107" s="74">
        <v>6.5300000000000002E-3</v>
      </c>
      <c r="K107" s="3" t="s">
        <v>6</v>
      </c>
      <c r="L107" s="2" t="s">
        <v>2</v>
      </c>
      <c r="M107" s="74">
        <v>9.1999999999999993</v>
      </c>
      <c r="N107" s="74">
        <v>6.4</v>
      </c>
      <c r="O107" s="3">
        <v>3.4</v>
      </c>
      <c r="P107" s="2" t="s">
        <v>2</v>
      </c>
      <c r="Q107" s="74">
        <v>0.65200000000000002</v>
      </c>
      <c r="R107" s="74">
        <v>0.68100000000000005</v>
      </c>
      <c r="S107" s="3">
        <v>0.54400000000000004</v>
      </c>
    </row>
    <row r="108" spans="1:23" x14ac:dyDescent="0.25">
      <c r="A108" s="101"/>
      <c r="B108" s="9">
        <v>106</v>
      </c>
      <c r="C108" s="10" t="s">
        <v>5</v>
      </c>
      <c r="D108" s="4" t="s">
        <v>2</v>
      </c>
      <c r="E108" s="75">
        <v>6.9099999999999995E-2</v>
      </c>
      <c r="F108" s="75">
        <v>1.5100000000000001E-2</v>
      </c>
      <c r="G108" s="84">
        <v>1.1599999999999999E-2</v>
      </c>
      <c r="H108" s="4" t="s">
        <v>2</v>
      </c>
      <c r="I108" s="75">
        <v>3.3800000000000002E-3</v>
      </c>
      <c r="J108" s="75">
        <v>6.5399999999999998E-3</v>
      </c>
      <c r="K108" s="84">
        <v>5.0400000000000002E-3</v>
      </c>
      <c r="L108" s="4" t="s">
        <v>2</v>
      </c>
      <c r="M108" s="75">
        <v>17.2</v>
      </c>
      <c r="N108" s="75">
        <v>2.6</v>
      </c>
      <c r="O108" s="84" t="s">
        <v>6</v>
      </c>
      <c r="P108" s="4" t="s">
        <v>2</v>
      </c>
      <c r="Q108" s="75">
        <v>0.92600000000000005</v>
      </c>
      <c r="R108" s="75">
        <v>0.54600000000000004</v>
      </c>
      <c r="S108" s="84">
        <v>0.57699999999999996</v>
      </c>
    </row>
    <row r="109" spans="1:23" x14ac:dyDescent="0.25">
      <c r="A109" s="101"/>
      <c r="B109" s="9">
        <v>107</v>
      </c>
      <c r="C109" s="11" t="s">
        <v>7</v>
      </c>
      <c r="D109" s="2">
        <v>1.8800000000000001E-2</v>
      </c>
      <c r="E109" s="74">
        <v>9.8799999999999999E-3</v>
      </c>
      <c r="F109" s="74">
        <v>1.55E-2</v>
      </c>
      <c r="G109" s="3">
        <v>1.0699999999999999E-2</v>
      </c>
      <c r="H109" s="2">
        <v>2.5100000000000001E-2</v>
      </c>
      <c r="I109" s="74">
        <v>3.4399999999999999E-3</v>
      </c>
      <c r="J109" s="74">
        <v>5.5999999999999999E-3</v>
      </c>
      <c r="K109" s="3">
        <v>4.5500000000000002E-3</v>
      </c>
      <c r="L109" s="2" t="s">
        <v>6</v>
      </c>
      <c r="M109" s="74" t="s">
        <v>6</v>
      </c>
      <c r="N109" s="74">
        <v>2.2000000000000002</v>
      </c>
      <c r="O109" s="3">
        <v>2.2000000000000002</v>
      </c>
      <c r="P109" s="2">
        <v>0.623</v>
      </c>
      <c r="Q109" s="74">
        <v>1.03</v>
      </c>
      <c r="R109" s="74">
        <v>0.56100000000000005</v>
      </c>
      <c r="S109" s="3">
        <v>0.64300000000000002</v>
      </c>
    </row>
    <row r="110" spans="1:23" x14ac:dyDescent="0.25">
      <c r="A110" s="101"/>
      <c r="B110" s="9">
        <v>108</v>
      </c>
      <c r="C110" s="16" t="s">
        <v>8</v>
      </c>
      <c r="D110" s="25">
        <v>1.78E-2</v>
      </c>
      <c r="E110" s="20">
        <v>3.9300000000000002E-2</v>
      </c>
      <c r="F110" s="20">
        <v>1.11E-2</v>
      </c>
      <c r="G110" s="21">
        <v>4.2999999999999997E-2</v>
      </c>
      <c r="H110" s="20">
        <v>1.7399999999999999E-2</v>
      </c>
      <c r="I110" s="20">
        <v>7.5399999999999998E-3</v>
      </c>
      <c r="J110" s="20">
        <v>4.3800000000000002E-3</v>
      </c>
      <c r="K110" s="21">
        <v>4.8300000000000001E-3</v>
      </c>
      <c r="L110" s="20">
        <v>8</v>
      </c>
      <c r="M110" s="20">
        <v>26</v>
      </c>
      <c r="N110" s="20" t="s">
        <v>6</v>
      </c>
      <c r="O110" s="21">
        <v>20.6</v>
      </c>
      <c r="P110" s="20">
        <v>0.89200000000000002</v>
      </c>
      <c r="Q110" s="20">
        <v>0.997</v>
      </c>
      <c r="R110" s="20">
        <v>0.84699999999999998</v>
      </c>
      <c r="S110" s="21">
        <v>1.08</v>
      </c>
    </row>
    <row r="111" spans="1:23" x14ac:dyDescent="0.25">
      <c r="A111" s="98" t="s">
        <v>40</v>
      </c>
      <c r="B111" s="5">
        <v>109</v>
      </c>
      <c r="C111" s="6" t="s">
        <v>1</v>
      </c>
      <c r="D111" s="2" t="s">
        <v>2</v>
      </c>
      <c r="E111" s="74">
        <v>4.3999999999999997E-2</v>
      </c>
      <c r="F111" s="74">
        <v>5.3499999999999999E-2</v>
      </c>
      <c r="G111" s="3">
        <v>4.5699999999999998E-2</v>
      </c>
      <c r="H111" s="2" t="s">
        <v>2</v>
      </c>
      <c r="I111" s="74">
        <v>1.2999999999999999E-2</v>
      </c>
      <c r="J111" s="74">
        <v>1.4500000000000001E-2</v>
      </c>
      <c r="K111" s="3">
        <v>6.2199999999999998E-3</v>
      </c>
      <c r="L111" s="2" t="s">
        <v>2</v>
      </c>
      <c r="M111" s="74">
        <v>22</v>
      </c>
      <c r="N111" s="74">
        <v>21.6</v>
      </c>
      <c r="O111" s="3">
        <v>24.2</v>
      </c>
      <c r="P111" s="2" t="s">
        <v>2</v>
      </c>
      <c r="Q111" s="74">
        <v>1.88</v>
      </c>
      <c r="R111" s="74">
        <v>1.57</v>
      </c>
      <c r="S111" s="3">
        <v>1.95</v>
      </c>
      <c r="T111">
        <f>MEDIAN(D111:D116)</f>
        <v>2.3800000000000002E-2</v>
      </c>
      <c r="U111">
        <f>MEDIAN(H111:H116)</f>
        <v>2.3199999999999998E-2</v>
      </c>
      <c r="V111">
        <f>MEDIAN(L111:L116)</f>
        <v>5.4</v>
      </c>
      <c r="W111">
        <f t="shared" ref="W111" si="10">MEDIAN(P111:P116)</f>
        <v>1.5</v>
      </c>
    </row>
    <row r="112" spans="1:23" x14ac:dyDescent="0.25">
      <c r="A112" s="98"/>
      <c r="B112" s="9">
        <v>110</v>
      </c>
      <c r="C112" s="10" t="s">
        <v>3</v>
      </c>
      <c r="D112" s="4" t="s">
        <v>2</v>
      </c>
      <c r="E112" s="75">
        <v>7.2900000000000006E-2</v>
      </c>
      <c r="F112" s="75">
        <v>5.5599999999999997E-2</v>
      </c>
      <c r="G112" s="84">
        <v>3.1E-2</v>
      </c>
      <c r="H112" s="4" t="s">
        <v>2</v>
      </c>
      <c r="I112" s="75">
        <v>2.4400000000000002E-2</v>
      </c>
      <c r="J112" s="75">
        <v>1.09E-2</v>
      </c>
      <c r="K112" s="84">
        <v>5.5599999999999998E-3</v>
      </c>
      <c r="L112" s="4" t="s">
        <v>2</v>
      </c>
      <c r="M112" s="75">
        <v>6</v>
      </c>
      <c r="N112" s="75">
        <v>35.4</v>
      </c>
      <c r="O112" s="84">
        <v>18</v>
      </c>
      <c r="P112" s="4" t="s">
        <v>2</v>
      </c>
      <c r="Q112" s="75">
        <v>1.4</v>
      </c>
      <c r="R112" s="75">
        <v>1.87</v>
      </c>
      <c r="S112" s="84">
        <v>1.55</v>
      </c>
    </row>
    <row r="113" spans="1:23" x14ac:dyDescent="0.25">
      <c r="A113" s="98"/>
      <c r="B113" s="9">
        <v>111</v>
      </c>
      <c r="C113" s="11" t="s">
        <v>4</v>
      </c>
      <c r="D113" s="2" t="s">
        <v>2</v>
      </c>
      <c r="E113" s="74">
        <v>2.8899999999999999E-2</v>
      </c>
      <c r="F113" s="74">
        <v>3.7600000000000001E-2</v>
      </c>
      <c r="G113" s="3">
        <v>3.2500000000000001E-2</v>
      </c>
      <c r="H113" s="2" t="s">
        <v>2</v>
      </c>
      <c r="I113" s="74">
        <v>1.0999999999999999E-2</v>
      </c>
      <c r="J113" s="74">
        <v>1.35E-2</v>
      </c>
      <c r="K113" s="3">
        <v>5.1700000000000001E-3</v>
      </c>
      <c r="L113" s="2" t="s">
        <v>2</v>
      </c>
      <c r="M113" s="74">
        <v>7.6</v>
      </c>
      <c r="N113" s="74">
        <v>17.399999999999999</v>
      </c>
      <c r="O113" s="3">
        <v>4.2</v>
      </c>
      <c r="P113" s="2" t="s">
        <v>2</v>
      </c>
      <c r="Q113" s="74">
        <v>1.6</v>
      </c>
      <c r="R113" s="74">
        <v>1.46</v>
      </c>
      <c r="S113" s="3">
        <v>1.32</v>
      </c>
    </row>
    <row r="114" spans="1:23" x14ac:dyDescent="0.25">
      <c r="A114" s="98"/>
      <c r="B114" s="9">
        <v>112</v>
      </c>
      <c r="C114" s="10" t="s">
        <v>5</v>
      </c>
      <c r="D114" s="4">
        <v>2.3800000000000002E-2</v>
      </c>
      <c r="E114" s="75">
        <v>4.3299999999999998E-2</v>
      </c>
      <c r="F114" s="75">
        <v>1.77E-2</v>
      </c>
      <c r="G114" s="84">
        <v>1.8700000000000001E-2</v>
      </c>
      <c r="H114" s="4">
        <v>1.4999999999999999E-2</v>
      </c>
      <c r="I114" s="75">
        <v>1.5100000000000001E-2</v>
      </c>
      <c r="J114" s="75">
        <v>5.1900000000000002E-3</v>
      </c>
      <c r="K114" s="84">
        <v>5.1799999999999997E-3</v>
      </c>
      <c r="L114" s="4">
        <v>6.8</v>
      </c>
      <c r="M114" s="75">
        <v>7.2</v>
      </c>
      <c r="N114" s="75">
        <v>3.2</v>
      </c>
      <c r="O114" s="84">
        <v>2</v>
      </c>
      <c r="P114" s="4">
        <v>1.38</v>
      </c>
      <c r="Q114" s="75">
        <v>1.43</v>
      </c>
      <c r="R114" s="75">
        <v>1.55</v>
      </c>
      <c r="S114" s="84">
        <v>1.48</v>
      </c>
    </row>
    <row r="115" spans="1:23" x14ac:dyDescent="0.25">
      <c r="A115" s="98"/>
      <c r="B115" s="9">
        <v>113</v>
      </c>
      <c r="C115" s="11" t="s">
        <v>7</v>
      </c>
      <c r="D115" s="2">
        <v>2.1100000000000001E-2</v>
      </c>
      <c r="E115" s="74">
        <v>1.6799999999999999E-2</v>
      </c>
      <c r="F115" s="74">
        <v>2.52E-2</v>
      </c>
      <c r="G115" s="3" t="s">
        <v>6</v>
      </c>
      <c r="H115" s="2">
        <v>2.58E-2</v>
      </c>
      <c r="I115" s="74">
        <v>5.5199999999999997E-3</v>
      </c>
      <c r="J115" s="74">
        <v>9.9600000000000001E-3</v>
      </c>
      <c r="K115" s="3" t="s">
        <v>6</v>
      </c>
      <c r="L115" s="2">
        <v>4</v>
      </c>
      <c r="M115" s="74">
        <v>3</v>
      </c>
      <c r="N115" s="74">
        <v>5</v>
      </c>
      <c r="O115" s="3" t="s">
        <v>6</v>
      </c>
      <c r="P115" s="2">
        <v>1.95</v>
      </c>
      <c r="Q115" s="74">
        <v>1.97</v>
      </c>
      <c r="R115" s="74">
        <v>1.73</v>
      </c>
      <c r="S115" s="3">
        <v>1.91</v>
      </c>
    </row>
    <row r="116" spans="1:23" x14ac:dyDescent="0.25">
      <c r="A116" s="98"/>
      <c r="B116" s="9">
        <v>114</v>
      </c>
      <c r="C116" s="16" t="s">
        <v>8</v>
      </c>
      <c r="D116" s="25">
        <v>3.2599999999999997E-2</v>
      </c>
      <c r="E116" s="20">
        <v>1.9599999999999999E-2</v>
      </c>
      <c r="F116" s="20">
        <v>1.44E-2</v>
      </c>
      <c r="G116" s="21">
        <v>1.6400000000000001E-2</v>
      </c>
      <c r="H116" s="20">
        <v>2.3199999999999998E-2</v>
      </c>
      <c r="I116" s="20">
        <v>7.3899999999999999E-3</v>
      </c>
      <c r="J116" s="20">
        <v>5.3099999999999996E-3</v>
      </c>
      <c r="K116" s="21">
        <v>6.3899999999999998E-3</v>
      </c>
      <c r="L116" s="20" t="s">
        <v>6</v>
      </c>
      <c r="M116" s="20">
        <v>4.8</v>
      </c>
      <c r="N116" s="20" t="s">
        <v>6</v>
      </c>
      <c r="O116" s="21">
        <v>2.8</v>
      </c>
      <c r="P116" s="20">
        <v>1.5</v>
      </c>
      <c r="Q116" s="20">
        <v>2.4300000000000002</v>
      </c>
      <c r="R116" s="20">
        <v>2.09</v>
      </c>
      <c r="S116" s="21">
        <v>2.38</v>
      </c>
    </row>
    <row r="117" spans="1:23" x14ac:dyDescent="0.25">
      <c r="A117" s="99" t="s">
        <v>41</v>
      </c>
      <c r="B117" s="5">
        <v>115</v>
      </c>
      <c r="C117" s="6" t="s">
        <v>1</v>
      </c>
      <c r="D117" s="2" t="s">
        <v>2</v>
      </c>
      <c r="E117" s="74">
        <v>4.1000000000000002E-2</v>
      </c>
      <c r="F117" s="74">
        <v>3.5400000000000001E-2</v>
      </c>
      <c r="G117" s="3">
        <v>7.0099999999999996E-2</v>
      </c>
      <c r="H117" s="2" t="s">
        <v>2</v>
      </c>
      <c r="I117" s="74">
        <v>5.79E-3</v>
      </c>
      <c r="J117" s="74">
        <v>1.09E-2</v>
      </c>
      <c r="K117" s="3">
        <v>6.0299999999999998E-3</v>
      </c>
      <c r="L117" s="2" t="s">
        <v>2</v>
      </c>
      <c r="M117" s="74">
        <v>7.2</v>
      </c>
      <c r="N117" s="74">
        <v>6.2</v>
      </c>
      <c r="O117" s="3">
        <v>6.4</v>
      </c>
      <c r="P117" s="2" t="s">
        <v>2</v>
      </c>
      <c r="Q117" s="74">
        <v>0.65700000000000003</v>
      </c>
      <c r="R117" s="74">
        <v>0.65600000000000003</v>
      </c>
      <c r="S117" s="3">
        <v>0.91200000000000003</v>
      </c>
      <c r="T117">
        <f>MEDIAN(D117:D122)</f>
        <v>3.5999999999999997E-2</v>
      </c>
      <c r="U117">
        <f>MEDIAN(H117:H122)</f>
        <v>1.84E-2</v>
      </c>
      <c r="V117">
        <f>MEDIAN(L117:L122)</f>
        <v>4.4000000000000004</v>
      </c>
      <c r="W117">
        <f t="shared" ref="W117" si="11">MEDIAN(P117:P122)</f>
        <v>0.71099999999999997</v>
      </c>
    </row>
    <row r="118" spans="1:23" x14ac:dyDescent="0.25">
      <c r="A118" s="99"/>
      <c r="B118" s="9">
        <v>116</v>
      </c>
      <c r="C118" s="10" t="s">
        <v>3</v>
      </c>
      <c r="D118" s="4" t="s">
        <v>2</v>
      </c>
      <c r="E118" s="75">
        <v>4.5400000000000003E-2</v>
      </c>
      <c r="F118" s="75">
        <v>2.58E-2</v>
      </c>
      <c r="G118" s="84">
        <v>2.63E-2</v>
      </c>
      <c r="H118" s="4" t="s">
        <v>2</v>
      </c>
      <c r="I118" s="75">
        <v>1.18E-2</v>
      </c>
      <c r="J118" s="75">
        <v>7.9399999999999991E-3</v>
      </c>
      <c r="K118" s="84" t="s">
        <v>6</v>
      </c>
      <c r="L118" s="4" t="s">
        <v>2</v>
      </c>
      <c r="M118" s="75">
        <v>26.2</v>
      </c>
      <c r="N118" s="75">
        <v>3.8</v>
      </c>
      <c r="O118" s="84">
        <v>3.2</v>
      </c>
      <c r="P118" s="4" t="s">
        <v>2</v>
      </c>
      <c r="Q118" s="75">
        <v>0.65800000000000003</v>
      </c>
      <c r="R118" s="75">
        <v>0.57699999999999996</v>
      </c>
      <c r="S118" s="84">
        <v>0.64</v>
      </c>
    </row>
    <row r="119" spans="1:23" x14ac:dyDescent="0.25">
      <c r="A119" s="99"/>
      <c r="B119" s="9">
        <v>117</v>
      </c>
      <c r="C119" s="11" t="s">
        <v>4</v>
      </c>
      <c r="D119" s="2" t="s">
        <v>2</v>
      </c>
      <c r="E119" s="74">
        <v>3.4299999999999997E-2</v>
      </c>
      <c r="F119" s="74">
        <v>2.6700000000000002E-2</v>
      </c>
      <c r="G119" s="3">
        <v>3.0599999999999999E-2</v>
      </c>
      <c r="H119" s="2" t="s">
        <v>2</v>
      </c>
      <c r="I119" s="74">
        <v>8.7899999999999992E-3</v>
      </c>
      <c r="J119" s="74">
        <v>7.3200000000000001E-3</v>
      </c>
      <c r="K119" s="3">
        <v>7.0299999999999998E-3</v>
      </c>
      <c r="L119" s="2" t="s">
        <v>2</v>
      </c>
      <c r="M119" s="74">
        <v>4.4000000000000004</v>
      </c>
      <c r="N119" s="74" t="s">
        <v>6</v>
      </c>
      <c r="O119" s="3">
        <v>4.2</v>
      </c>
      <c r="P119" s="2" t="s">
        <v>2</v>
      </c>
      <c r="Q119" s="74">
        <v>0.60099999999999998</v>
      </c>
      <c r="R119" s="74">
        <v>0.60199999999999998</v>
      </c>
      <c r="S119" s="3">
        <v>0.64</v>
      </c>
    </row>
    <row r="120" spans="1:23" x14ac:dyDescent="0.25">
      <c r="A120" s="99"/>
      <c r="B120" s="9">
        <v>118</v>
      </c>
      <c r="C120" s="10" t="s">
        <v>5</v>
      </c>
      <c r="D120" s="4">
        <v>3.5999999999999997E-2</v>
      </c>
      <c r="E120" s="75">
        <v>2.9899999999999999E-2</v>
      </c>
      <c r="F120" s="75">
        <v>3.5099999999999999E-2</v>
      </c>
      <c r="G120" s="84">
        <v>3.9399999999999998E-2</v>
      </c>
      <c r="H120" s="4">
        <v>1.8200000000000001E-2</v>
      </c>
      <c r="I120" s="75">
        <v>3.6800000000000001E-3</v>
      </c>
      <c r="J120" s="75">
        <v>6.6800000000000002E-3</v>
      </c>
      <c r="K120" s="84">
        <v>5.9100000000000003E-3</v>
      </c>
      <c r="L120" s="4">
        <v>4.4000000000000004</v>
      </c>
      <c r="M120" s="75">
        <v>3.2</v>
      </c>
      <c r="N120" s="75">
        <v>6.4</v>
      </c>
      <c r="O120" s="84">
        <v>8.4</v>
      </c>
      <c r="P120" s="4">
        <v>0.755</v>
      </c>
      <c r="Q120" s="75">
        <v>0.56599999999999995</v>
      </c>
      <c r="R120" s="75">
        <v>0.65200000000000002</v>
      </c>
      <c r="S120" s="84">
        <v>0.63900000000000001</v>
      </c>
    </row>
    <row r="121" spans="1:23" x14ac:dyDescent="0.25">
      <c r="A121" s="99"/>
      <c r="B121" s="9">
        <v>119</v>
      </c>
      <c r="C121" s="11" t="s">
        <v>7</v>
      </c>
      <c r="D121" s="2">
        <v>3.5999999999999997E-2</v>
      </c>
      <c r="E121" s="74">
        <v>2.1299999999999999E-2</v>
      </c>
      <c r="F121" s="74">
        <v>2.6499999999999999E-2</v>
      </c>
      <c r="G121" s="3">
        <v>2.07E-2</v>
      </c>
      <c r="H121" s="2">
        <v>2.5399999999999999E-2</v>
      </c>
      <c r="I121" s="74">
        <v>5.28E-3</v>
      </c>
      <c r="J121" s="74">
        <v>7.5900000000000004E-3</v>
      </c>
      <c r="K121" s="3">
        <v>6.4999999999999997E-3</v>
      </c>
      <c r="L121" s="2">
        <v>4.5999999999999996</v>
      </c>
      <c r="M121" s="74">
        <v>3</v>
      </c>
      <c r="N121" s="74">
        <v>4</v>
      </c>
      <c r="O121" s="3">
        <v>2.4</v>
      </c>
      <c r="P121" s="2">
        <v>0.71099999999999997</v>
      </c>
      <c r="Q121" s="74">
        <v>0.55600000000000005</v>
      </c>
      <c r="R121" s="74">
        <v>0.55200000000000005</v>
      </c>
      <c r="S121" s="3">
        <v>0.64100000000000001</v>
      </c>
    </row>
    <row r="122" spans="1:23" x14ac:dyDescent="0.25">
      <c r="A122" s="100"/>
      <c r="B122" s="9">
        <v>120</v>
      </c>
      <c r="C122" s="16" t="s">
        <v>8</v>
      </c>
      <c r="D122" s="25">
        <v>2.4899999999999999E-2</v>
      </c>
      <c r="E122" s="20">
        <v>3.3500000000000002E-2</v>
      </c>
      <c r="F122" s="20">
        <v>2.1600000000000001E-2</v>
      </c>
      <c r="G122" s="21">
        <v>5.4300000000000001E-2</v>
      </c>
      <c r="H122" s="20">
        <v>1.84E-2</v>
      </c>
      <c r="I122" s="20">
        <v>1.35E-2</v>
      </c>
      <c r="J122" s="20">
        <v>5.1900000000000002E-3</v>
      </c>
      <c r="K122" s="21">
        <v>5.8500000000000002E-3</v>
      </c>
      <c r="L122" s="20">
        <v>2.6</v>
      </c>
      <c r="M122" s="20">
        <v>3.6</v>
      </c>
      <c r="N122" s="20">
        <v>47.6</v>
      </c>
      <c r="O122" s="21" t="s">
        <v>6</v>
      </c>
      <c r="P122" s="20">
        <v>0.64200000000000002</v>
      </c>
      <c r="Q122" s="20">
        <v>0.85799999999999998</v>
      </c>
      <c r="R122" s="20">
        <v>0.51</v>
      </c>
      <c r="S122" s="21">
        <v>0.79300000000000004</v>
      </c>
    </row>
    <row r="123" spans="1:23" x14ac:dyDescent="0.25">
      <c r="A123" s="98" t="s">
        <v>49</v>
      </c>
      <c r="B123" s="85">
        <v>121</v>
      </c>
      <c r="C123" s="6" t="s">
        <v>1</v>
      </c>
      <c r="D123" s="82" t="s">
        <v>2</v>
      </c>
      <c r="E123" s="82" t="s">
        <v>2</v>
      </c>
      <c r="F123" s="82" t="s">
        <v>2</v>
      </c>
      <c r="G123" s="3">
        <v>3.4200000000000001E-2</v>
      </c>
      <c r="H123" s="82" t="s">
        <v>2</v>
      </c>
      <c r="I123" s="82" t="s">
        <v>2</v>
      </c>
      <c r="J123" s="82" t="s">
        <v>2</v>
      </c>
      <c r="K123" s="3">
        <v>1.0200000000000001E-2</v>
      </c>
      <c r="L123" s="82" t="s">
        <v>2</v>
      </c>
      <c r="M123" s="82" t="s">
        <v>2</v>
      </c>
      <c r="N123" s="82" t="s">
        <v>2</v>
      </c>
      <c r="O123" s="3">
        <v>6.2</v>
      </c>
      <c r="P123" s="82" t="s">
        <v>2</v>
      </c>
      <c r="Q123" s="82" t="s">
        <v>2</v>
      </c>
      <c r="R123" s="82" t="s">
        <v>2</v>
      </c>
      <c r="S123" s="3">
        <v>2.0699999999999998</v>
      </c>
    </row>
    <row r="124" spans="1:23" x14ac:dyDescent="0.25">
      <c r="A124" s="98"/>
      <c r="B124" s="85">
        <v>122</v>
      </c>
      <c r="C124" s="10" t="s">
        <v>3</v>
      </c>
      <c r="D124" s="83" t="s">
        <v>2</v>
      </c>
      <c r="E124" s="83" t="s">
        <v>2</v>
      </c>
      <c r="F124" s="83" t="s">
        <v>2</v>
      </c>
      <c r="G124" s="84">
        <v>3.9800000000000002E-2</v>
      </c>
      <c r="H124" s="83" t="s">
        <v>2</v>
      </c>
      <c r="I124" s="83" t="s">
        <v>2</v>
      </c>
      <c r="J124" s="83" t="s">
        <v>2</v>
      </c>
      <c r="K124" s="84">
        <v>8.6999999999999994E-3</v>
      </c>
      <c r="L124" s="83" t="s">
        <v>2</v>
      </c>
      <c r="M124" s="83" t="s">
        <v>2</v>
      </c>
      <c r="N124" s="83" t="s">
        <v>2</v>
      </c>
      <c r="O124" s="84">
        <v>6.8</v>
      </c>
      <c r="P124" s="83" t="s">
        <v>2</v>
      </c>
      <c r="Q124" s="83" t="s">
        <v>2</v>
      </c>
      <c r="R124" s="83" t="s">
        <v>2</v>
      </c>
      <c r="S124" s="84">
        <v>2.4900000000000002</v>
      </c>
    </row>
    <row r="125" spans="1:23" x14ac:dyDescent="0.25">
      <c r="A125" s="98"/>
      <c r="B125" s="85">
        <v>123</v>
      </c>
      <c r="C125" s="11" t="s">
        <v>4</v>
      </c>
      <c r="D125" s="82" t="s">
        <v>2</v>
      </c>
      <c r="E125" s="82" t="s">
        <v>2</v>
      </c>
      <c r="F125" s="82" t="s">
        <v>2</v>
      </c>
      <c r="G125" s="3">
        <v>3.0700000000000002E-2</v>
      </c>
      <c r="H125" s="82" t="s">
        <v>2</v>
      </c>
      <c r="I125" s="82" t="s">
        <v>2</v>
      </c>
      <c r="J125" s="82" t="s">
        <v>2</v>
      </c>
      <c r="K125" s="3">
        <v>5.5300000000000002E-3</v>
      </c>
      <c r="L125" s="82" t="s">
        <v>2</v>
      </c>
      <c r="M125" s="82" t="s">
        <v>2</v>
      </c>
      <c r="N125" s="82" t="s">
        <v>2</v>
      </c>
      <c r="O125" s="3">
        <v>6</v>
      </c>
      <c r="P125" s="82" t="s">
        <v>2</v>
      </c>
      <c r="Q125" s="82" t="s">
        <v>2</v>
      </c>
      <c r="R125" s="82" t="s">
        <v>2</v>
      </c>
      <c r="S125" s="3">
        <v>2</v>
      </c>
    </row>
    <row r="126" spans="1:23" x14ac:dyDescent="0.25">
      <c r="A126" s="98"/>
      <c r="B126" s="85">
        <v>124</v>
      </c>
      <c r="C126" s="10" t="s">
        <v>5</v>
      </c>
      <c r="D126" s="83" t="s">
        <v>2</v>
      </c>
      <c r="E126" s="83" t="s">
        <v>2</v>
      </c>
      <c r="F126" s="83" t="s">
        <v>2</v>
      </c>
      <c r="G126" s="84">
        <v>4.3900000000000002E-2</v>
      </c>
      <c r="H126" s="83" t="s">
        <v>2</v>
      </c>
      <c r="I126" s="83" t="s">
        <v>2</v>
      </c>
      <c r="J126" s="83" t="s">
        <v>2</v>
      </c>
      <c r="K126" s="84">
        <v>1.1900000000000001E-2</v>
      </c>
      <c r="L126" s="83" t="s">
        <v>2</v>
      </c>
      <c r="M126" s="83" t="s">
        <v>2</v>
      </c>
      <c r="N126" s="83" t="s">
        <v>2</v>
      </c>
      <c r="O126" s="84">
        <v>8.67</v>
      </c>
      <c r="P126" s="83" t="s">
        <v>2</v>
      </c>
      <c r="Q126" s="83" t="s">
        <v>2</v>
      </c>
      <c r="R126" s="83" t="s">
        <v>2</v>
      </c>
      <c r="S126" s="84">
        <v>2.44</v>
      </c>
    </row>
    <row r="127" spans="1:23" x14ac:dyDescent="0.25">
      <c r="A127" s="98"/>
      <c r="B127" s="85">
        <v>125</v>
      </c>
      <c r="C127" s="11" t="s">
        <v>7</v>
      </c>
      <c r="D127" s="82" t="s">
        <v>2</v>
      </c>
      <c r="E127" s="82" t="s">
        <v>2</v>
      </c>
      <c r="F127" s="82" t="s">
        <v>2</v>
      </c>
      <c r="G127" s="3">
        <v>3.32E-2</v>
      </c>
      <c r="H127" s="82" t="s">
        <v>2</v>
      </c>
      <c r="I127" s="82" t="s">
        <v>2</v>
      </c>
      <c r="J127" s="82" t="s">
        <v>2</v>
      </c>
      <c r="K127" s="3">
        <v>8.1200000000000005E-3</v>
      </c>
      <c r="L127" s="82" t="s">
        <v>2</v>
      </c>
      <c r="M127" s="82" t="s">
        <v>2</v>
      </c>
      <c r="N127" s="82" t="s">
        <v>2</v>
      </c>
      <c r="O127" s="3">
        <v>7.8</v>
      </c>
      <c r="P127" s="82" t="s">
        <v>2</v>
      </c>
      <c r="Q127" s="82" t="s">
        <v>2</v>
      </c>
      <c r="R127" s="82" t="s">
        <v>2</v>
      </c>
      <c r="S127" s="3">
        <v>2.7</v>
      </c>
    </row>
    <row r="128" spans="1:23" x14ac:dyDescent="0.25">
      <c r="A128" s="98"/>
      <c r="B128" s="85">
        <v>126</v>
      </c>
      <c r="C128" s="16" t="s">
        <v>8</v>
      </c>
      <c r="D128" s="25" t="s">
        <v>2</v>
      </c>
      <c r="E128" s="25" t="s">
        <v>2</v>
      </c>
      <c r="F128" s="25" t="s">
        <v>2</v>
      </c>
      <c r="G128" s="21">
        <v>2.8899999999999999E-2</v>
      </c>
      <c r="H128" s="25" t="s">
        <v>2</v>
      </c>
      <c r="I128" s="25" t="s">
        <v>2</v>
      </c>
      <c r="J128" s="25" t="s">
        <v>2</v>
      </c>
      <c r="K128" s="21">
        <v>1.01E-2</v>
      </c>
      <c r="L128" s="25" t="s">
        <v>2</v>
      </c>
      <c r="M128" s="25" t="s">
        <v>2</v>
      </c>
      <c r="N128" s="25" t="s">
        <v>2</v>
      </c>
      <c r="O128" s="21">
        <v>5</v>
      </c>
      <c r="P128" s="25" t="s">
        <v>2</v>
      </c>
      <c r="Q128" s="25" t="s">
        <v>2</v>
      </c>
      <c r="R128" s="25" t="s">
        <v>2</v>
      </c>
      <c r="S128" s="21">
        <v>2.89</v>
      </c>
    </row>
    <row r="129" spans="1:19" x14ac:dyDescent="0.25">
      <c r="A129" s="99" t="s">
        <v>50</v>
      </c>
      <c r="B129" s="85">
        <v>127</v>
      </c>
      <c r="C129" s="6" t="s">
        <v>1</v>
      </c>
      <c r="D129" s="82" t="s">
        <v>2</v>
      </c>
      <c r="E129" s="82" t="s">
        <v>2</v>
      </c>
      <c r="F129" s="82" t="s">
        <v>2</v>
      </c>
      <c r="G129" s="3">
        <v>5.11E-2</v>
      </c>
      <c r="H129" s="82" t="s">
        <v>2</v>
      </c>
      <c r="I129" s="82" t="s">
        <v>2</v>
      </c>
      <c r="J129" s="82" t="s">
        <v>2</v>
      </c>
      <c r="K129" s="3">
        <v>1.3299999999999999E-2</v>
      </c>
      <c r="L129" s="82" t="s">
        <v>2</v>
      </c>
      <c r="M129" s="82" t="s">
        <v>2</v>
      </c>
      <c r="N129" s="82" t="s">
        <v>2</v>
      </c>
      <c r="O129" s="3">
        <v>8</v>
      </c>
      <c r="P129" s="82" t="s">
        <v>2</v>
      </c>
      <c r="Q129" s="82" t="s">
        <v>2</v>
      </c>
      <c r="R129" s="82" t="s">
        <v>2</v>
      </c>
      <c r="S129" s="3">
        <v>1.7</v>
      </c>
    </row>
    <row r="130" spans="1:19" x14ac:dyDescent="0.25">
      <c r="A130" s="99"/>
      <c r="B130" s="85">
        <v>128</v>
      </c>
      <c r="C130" s="10" t="s">
        <v>3</v>
      </c>
      <c r="D130" s="83" t="s">
        <v>2</v>
      </c>
      <c r="E130" s="83" t="s">
        <v>2</v>
      </c>
      <c r="F130" s="83" t="s">
        <v>2</v>
      </c>
      <c r="G130" s="84">
        <v>6.7299999999999999E-2</v>
      </c>
      <c r="H130" s="83" t="s">
        <v>2</v>
      </c>
      <c r="I130" s="83" t="s">
        <v>2</v>
      </c>
      <c r="J130" s="83" t="s">
        <v>2</v>
      </c>
      <c r="K130" s="84">
        <v>2.0400000000000001E-2</v>
      </c>
      <c r="L130" s="83" t="s">
        <v>2</v>
      </c>
      <c r="M130" s="83" t="s">
        <v>2</v>
      </c>
      <c r="N130" s="83" t="s">
        <v>2</v>
      </c>
      <c r="O130" s="84">
        <v>10.199999999999999</v>
      </c>
      <c r="P130" s="83" t="s">
        <v>2</v>
      </c>
      <c r="Q130" s="83" t="s">
        <v>2</v>
      </c>
      <c r="R130" s="83" t="s">
        <v>2</v>
      </c>
      <c r="S130" s="84">
        <v>2.19</v>
      </c>
    </row>
    <row r="131" spans="1:19" x14ac:dyDescent="0.25">
      <c r="A131" s="99"/>
      <c r="B131" s="85">
        <v>129</v>
      </c>
      <c r="C131" s="11" t="s">
        <v>4</v>
      </c>
      <c r="D131" s="82" t="s">
        <v>2</v>
      </c>
      <c r="E131" s="82" t="s">
        <v>2</v>
      </c>
      <c r="F131" s="82" t="s">
        <v>2</v>
      </c>
      <c r="G131" s="3">
        <v>6.6799999999999998E-2</v>
      </c>
      <c r="H131" s="82" t="s">
        <v>2</v>
      </c>
      <c r="I131" s="82" t="s">
        <v>2</v>
      </c>
      <c r="J131" s="82" t="s">
        <v>2</v>
      </c>
      <c r="K131" s="3">
        <v>2.06E-2</v>
      </c>
      <c r="L131" s="82" t="s">
        <v>2</v>
      </c>
      <c r="M131" s="82" t="s">
        <v>2</v>
      </c>
      <c r="N131" s="82" t="s">
        <v>2</v>
      </c>
      <c r="O131" s="3">
        <v>8.1999999999999993</v>
      </c>
      <c r="P131" s="82" t="s">
        <v>2</v>
      </c>
      <c r="Q131" s="82" t="s">
        <v>2</v>
      </c>
      <c r="R131" s="82" t="s">
        <v>2</v>
      </c>
      <c r="S131" s="3">
        <v>1.8</v>
      </c>
    </row>
    <row r="132" spans="1:19" x14ac:dyDescent="0.25">
      <c r="A132" s="99"/>
      <c r="B132" s="85">
        <v>130</v>
      </c>
      <c r="C132" s="10" t="s">
        <v>5</v>
      </c>
      <c r="D132" s="83" t="s">
        <v>2</v>
      </c>
      <c r="E132" s="83" t="s">
        <v>2</v>
      </c>
      <c r="F132" s="83" t="s">
        <v>2</v>
      </c>
      <c r="G132" s="84">
        <v>7.8E-2</v>
      </c>
      <c r="H132" s="83" t="s">
        <v>2</v>
      </c>
      <c r="I132" s="83" t="s">
        <v>2</v>
      </c>
      <c r="J132" s="83" t="s">
        <v>2</v>
      </c>
      <c r="K132" s="84">
        <v>1.5299999999999999E-2</v>
      </c>
      <c r="L132" s="83" t="s">
        <v>2</v>
      </c>
      <c r="M132" s="83" t="s">
        <v>2</v>
      </c>
      <c r="N132" s="83" t="s">
        <v>2</v>
      </c>
      <c r="O132" s="84">
        <v>7.6</v>
      </c>
      <c r="P132" s="83" t="s">
        <v>2</v>
      </c>
      <c r="Q132" s="83" t="s">
        <v>2</v>
      </c>
      <c r="R132" s="83" t="s">
        <v>2</v>
      </c>
      <c r="S132" s="84">
        <v>1.46</v>
      </c>
    </row>
    <row r="133" spans="1:19" x14ac:dyDescent="0.25">
      <c r="A133" s="99"/>
      <c r="B133" s="85">
        <v>131</v>
      </c>
      <c r="C133" s="11" t="s">
        <v>7</v>
      </c>
      <c r="D133" s="82" t="s">
        <v>2</v>
      </c>
      <c r="E133" s="82" t="s">
        <v>2</v>
      </c>
      <c r="F133" s="82" t="s">
        <v>2</v>
      </c>
      <c r="G133" s="3">
        <v>6.7400000000000002E-2</v>
      </c>
      <c r="H133" s="82" t="s">
        <v>2</v>
      </c>
      <c r="I133" s="82" t="s">
        <v>2</v>
      </c>
      <c r="J133" s="82" t="s">
        <v>2</v>
      </c>
      <c r="K133" s="3">
        <v>1.26E-2</v>
      </c>
      <c r="L133" s="82" t="s">
        <v>2</v>
      </c>
      <c r="M133" s="82" t="s">
        <v>2</v>
      </c>
      <c r="N133" s="82" t="s">
        <v>2</v>
      </c>
      <c r="O133" s="3">
        <v>11.2</v>
      </c>
      <c r="P133" s="82" t="s">
        <v>2</v>
      </c>
      <c r="Q133" s="82" t="s">
        <v>2</v>
      </c>
      <c r="R133" s="82" t="s">
        <v>2</v>
      </c>
      <c r="S133" s="3">
        <v>1.72</v>
      </c>
    </row>
    <row r="134" spans="1:19" x14ac:dyDescent="0.25">
      <c r="A134" s="100"/>
      <c r="B134" s="85">
        <v>132</v>
      </c>
      <c r="C134" s="16" t="s">
        <v>8</v>
      </c>
      <c r="D134" s="25" t="s">
        <v>2</v>
      </c>
      <c r="E134" s="25" t="s">
        <v>2</v>
      </c>
      <c r="F134" s="25" t="s">
        <v>2</v>
      </c>
      <c r="G134" s="21">
        <v>5.1400000000000001E-2</v>
      </c>
      <c r="H134" s="25" t="s">
        <v>2</v>
      </c>
      <c r="I134" s="25" t="s">
        <v>2</v>
      </c>
      <c r="J134" s="25" t="s">
        <v>2</v>
      </c>
      <c r="K134" s="21">
        <v>1.0500000000000001E-2</v>
      </c>
      <c r="L134" s="25" t="s">
        <v>2</v>
      </c>
      <c r="M134" s="25" t="s">
        <v>2</v>
      </c>
      <c r="N134" s="25" t="s">
        <v>2</v>
      </c>
      <c r="O134" s="21">
        <v>8</v>
      </c>
      <c r="P134" s="25" t="s">
        <v>2</v>
      </c>
      <c r="Q134" s="25" t="s">
        <v>2</v>
      </c>
      <c r="R134" s="25" t="s">
        <v>2</v>
      </c>
      <c r="S134" s="21">
        <v>1.76</v>
      </c>
    </row>
    <row r="135" spans="1:19" x14ac:dyDescent="0.25">
      <c r="A135" s="98" t="s">
        <v>51</v>
      </c>
      <c r="B135" s="85">
        <v>133</v>
      </c>
      <c r="C135" s="6" t="s">
        <v>1</v>
      </c>
      <c r="D135" s="82" t="s">
        <v>2</v>
      </c>
      <c r="E135" s="82" t="s">
        <v>2</v>
      </c>
      <c r="F135" s="82" t="s">
        <v>2</v>
      </c>
      <c r="G135" s="3">
        <v>4.0800000000000003E-2</v>
      </c>
      <c r="H135" s="82" t="s">
        <v>2</v>
      </c>
      <c r="I135" s="82" t="s">
        <v>2</v>
      </c>
      <c r="J135" s="82" t="s">
        <v>2</v>
      </c>
      <c r="K135" s="3">
        <v>1.46E-2</v>
      </c>
      <c r="L135" s="82" t="s">
        <v>2</v>
      </c>
      <c r="M135" s="82" t="s">
        <v>2</v>
      </c>
      <c r="N135" s="82" t="s">
        <v>2</v>
      </c>
      <c r="O135" s="3">
        <v>4.8</v>
      </c>
      <c r="P135" s="82" t="s">
        <v>2</v>
      </c>
      <c r="Q135" s="82" t="s">
        <v>2</v>
      </c>
      <c r="R135" s="82" t="s">
        <v>2</v>
      </c>
      <c r="S135" s="3">
        <v>3.48</v>
      </c>
    </row>
    <row r="136" spans="1:19" x14ac:dyDescent="0.25">
      <c r="A136" s="98"/>
      <c r="B136" s="85">
        <v>134</v>
      </c>
      <c r="C136" s="10" t="s">
        <v>3</v>
      </c>
      <c r="D136" s="83" t="s">
        <v>2</v>
      </c>
      <c r="E136" s="83" t="s">
        <v>2</v>
      </c>
      <c r="F136" s="83" t="s">
        <v>2</v>
      </c>
      <c r="G136" s="84">
        <v>0.109</v>
      </c>
      <c r="H136" s="83" t="s">
        <v>2</v>
      </c>
      <c r="I136" s="83" t="s">
        <v>2</v>
      </c>
      <c r="J136" s="83" t="s">
        <v>2</v>
      </c>
      <c r="K136" s="84">
        <v>6.3299999999999995E-2</v>
      </c>
      <c r="L136" s="83" t="s">
        <v>2</v>
      </c>
      <c r="M136" s="83" t="s">
        <v>2</v>
      </c>
      <c r="N136" s="83" t="s">
        <v>2</v>
      </c>
      <c r="O136" s="84">
        <v>8.8000000000000007</v>
      </c>
      <c r="P136" s="83" t="s">
        <v>2</v>
      </c>
      <c r="Q136" s="83" t="s">
        <v>2</v>
      </c>
      <c r="R136" s="83" t="s">
        <v>2</v>
      </c>
      <c r="S136" s="84">
        <v>5.6</v>
      </c>
    </row>
    <row r="137" spans="1:19" x14ac:dyDescent="0.25">
      <c r="A137" s="98"/>
      <c r="B137" s="85">
        <v>135</v>
      </c>
      <c r="C137" s="11" t="s">
        <v>4</v>
      </c>
      <c r="D137" s="82" t="s">
        <v>2</v>
      </c>
      <c r="E137" s="82" t="s">
        <v>2</v>
      </c>
      <c r="F137" s="82" t="s">
        <v>2</v>
      </c>
      <c r="G137" s="3">
        <v>0.20300000000000001</v>
      </c>
      <c r="H137" s="82" t="s">
        <v>2</v>
      </c>
      <c r="I137" s="82" t="s">
        <v>2</v>
      </c>
      <c r="J137" s="82" t="s">
        <v>2</v>
      </c>
      <c r="K137" s="3">
        <v>0.16300000000000001</v>
      </c>
      <c r="L137" s="82" t="s">
        <v>2</v>
      </c>
      <c r="M137" s="82" t="s">
        <v>2</v>
      </c>
      <c r="N137" s="82" t="s">
        <v>2</v>
      </c>
      <c r="O137" s="3">
        <v>3.2</v>
      </c>
      <c r="P137" s="82" t="s">
        <v>2</v>
      </c>
      <c r="Q137" s="82" t="s">
        <v>2</v>
      </c>
      <c r="R137" s="82" t="s">
        <v>2</v>
      </c>
      <c r="S137" s="3">
        <v>0.83199999999999996</v>
      </c>
    </row>
    <row r="138" spans="1:19" x14ac:dyDescent="0.25">
      <c r="A138" s="98"/>
      <c r="B138" s="85">
        <v>136</v>
      </c>
      <c r="C138" s="10" t="s">
        <v>5</v>
      </c>
      <c r="D138" s="83" t="s">
        <v>2</v>
      </c>
      <c r="E138" s="83" t="s">
        <v>2</v>
      </c>
      <c r="F138" s="83" t="s">
        <v>2</v>
      </c>
      <c r="G138" s="84">
        <v>0.13100000000000001</v>
      </c>
      <c r="H138" s="83" t="s">
        <v>2</v>
      </c>
      <c r="I138" s="83" t="s">
        <v>2</v>
      </c>
      <c r="J138" s="83" t="s">
        <v>2</v>
      </c>
      <c r="K138" s="84">
        <v>8.6300000000000002E-2</v>
      </c>
      <c r="L138" s="83" t="s">
        <v>2</v>
      </c>
      <c r="M138" s="83" t="s">
        <v>2</v>
      </c>
      <c r="N138" s="83" t="s">
        <v>2</v>
      </c>
      <c r="O138" s="84">
        <v>4.4000000000000004</v>
      </c>
      <c r="P138" s="83" t="s">
        <v>2</v>
      </c>
      <c r="Q138" s="83" t="s">
        <v>2</v>
      </c>
      <c r="R138" s="83" t="s">
        <v>2</v>
      </c>
      <c r="S138" s="84">
        <v>1.08</v>
      </c>
    </row>
    <row r="139" spans="1:19" x14ac:dyDescent="0.25">
      <c r="A139" s="98"/>
      <c r="B139" s="85">
        <v>137</v>
      </c>
      <c r="C139" s="11" t="s">
        <v>7</v>
      </c>
      <c r="D139" s="82" t="s">
        <v>2</v>
      </c>
      <c r="E139" s="82" t="s">
        <v>2</v>
      </c>
      <c r="F139" s="82" t="s">
        <v>2</v>
      </c>
      <c r="G139" s="3">
        <v>7.1499999999999994E-2</v>
      </c>
      <c r="H139" s="82" t="s">
        <v>2</v>
      </c>
      <c r="I139" s="82" t="s">
        <v>2</v>
      </c>
      <c r="J139" s="82" t="s">
        <v>2</v>
      </c>
      <c r="K139" s="3">
        <v>3.5299999999999998E-2</v>
      </c>
      <c r="L139" s="82" t="s">
        <v>2</v>
      </c>
      <c r="M139" s="82" t="s">
        <v>2</v>
      </c>
      <c r="N139" s="82" t="s">
        <v>2</v>
      </c>
      <c r="O139" s="3">
        <v>5</v>
      </c>
      <c r="P139" s="82" t="s">
        <v>2</v>
      </c>
      <c r="Q139" s="82" t="s">
        <v>2</v>
      </c>
      <c r="R139" s="82" t="s">
        <v>2</v>
      </c>
      <c r="S139" s="3">
        <v>0.86599999999999999</v>
      </c>
    </row>
    <row r="140" spans="1:19" x14ac:dyDescent="0.25">
      <c r="A140" s="98"/>
      <c r="B140" s="85">
        <v>138</v>
      </c>
      <c r="C140" s="16" t="s">
        <v>8</v>
      </c>
      <c r="D140" s="25" t="s">
        <v>2</v>
      </c>
      <c r="E140" s="25" t="s">
        <v>2</v>
      </c>
      <c r="F140" s="25" t="s">
        <v>2</v>
      </c>
      <c r="G140" s="21">
        <v>9.74E-2</v>
      </c>
      <c r="H140" s="25" t="s">
        <v>2</v>
      </c>
      <c r="I140" s="25" t="s">
        <v>2</v>
      </c>
      <c r="J140" s="25" t="s">
        <v>2</v>
      </c>
      <c r="K140" s="21">
        <v>5.96E-2</v>
      </c>
      <c r="L140" s="25" t="s">
        <v>2</v>
      </c>
      <c r="M140" s="25" t="s">
        <v>2</v>
      </c>
      <c r="N140" s="25" t="s">
        <v>2</v>
      </c>
      <c r="O140" s="21">
        <v>4.5999999999999996</v>
      </c>
      <c r="P140" s="25" t="s">
        <v>2</v>
      </c>
      <c r="Q140" s="25" t="s">
        <v>2</v>
      </c>
      <c r="R140" s="25" t="s">
        <v>2</v>
      </c>
      <c r="S140" s="21">
        <v>0.66500000000000004</v>
      </c>
    </row>
    <row r="141" spans="1:19" x14ac:dyDescent="0.25">
      <c r="A141" s="101" t="s">
        <v>52</v>
      </c>
      <c r="B141" s="85">
        <v>139</v>
      </c>
      <c r="C141" s="6" t="s">
        <v>1</v>
      </c>
      <c r="D141" s="82" t="s">
        <v>2</v>
      </c>
      <c r="E141" s="82" t="s">
        <v>2</v>
      </c>
      <c r="F141" s="82" t="s">
        <v>2</v>
      </c>
      <c r="G141" s="3">
        <v>2.93E-2</v>
      </c>
      <c r="H141" s="82" t="s">
        <v>2</v>
      </c>
      <c r="I141" s="82" t="s">
        <v>2</v>
      </c>
      <c r="J141" s="82" t="s">
        <v>2</v>
      </c>
      <c r="K141" s="3">
        <v>9.8600000000000007E-3</v>
      </c>
      <c r="L141" s="82" t="s">
        <v>2</v>
      </c>
      <c r="M141" s="82" t="s">
        <v>2</v>
      </c>
      <c r="N141" s="82" t="s">
        <v>2</v>
      </c>
      <c r="O141" s="3">
        <v>2.8</v>
      </c>
      <c r="P141" s="82" t="s">
        <v>2</v>
      </c>
      <c r="Q141" s="82" t="s">
        <v>2</v>
      </c>
      <c r="R141" s="82" t="s">
        <v>2</v>
      </c>
      <c r="S141" s="3">
        <v>3.13</v>
      </c>
    </row>
    <row r="142" spans="1:19" x14ac:dyDescent="0.25">
      <c r="A142" s="101"/>
      <c r="B142" s="85">
        <v>140</v>
      </c>
      <c r="C142" s="10" t="s">
        <v>3</v>
      </c>
      <c r="D142" s="83" t="s">
        <v>2</v>
      </c>
      <c r="E142" s="83" t="s">
        <v>2</v>
      </c>
      <c r="F142" s="83" t="s">
        <v>2</v>
      </c>
      <c r="G142" s="84">
        <v>2.53E-2</v>
      </c>
      <c r="H142" s="83" t="s">
        <v>2</v>
      </c>
      <c r="I142" s="83" t="s">
        <v>2</v>
      </c>
      <c r="J142" s="83" t="s">
        <v>2</v>
      </c>
      <c r="K142" s="84">
        <v>8.43E-3</v>
      </c>
      <c r="L142" s="83" t="s">
        <v>2</v>
      </c>
      <c r="M142" s="83" t="s">
        <v>2</v>
      </c>
      <c r="N142" s="83" t="s">
        <v>2</v>
      </c>
      <c r="O142" s="84">
        <v>2.6</v>
      </c>
      <c r="P142" s="83" t="s">
        <v>2</v>
      </c>
      <c r="Q142" s="83" t="s">
        <v>2</v>
      </c>
      <c r="R142" s="83" t="s">
        <v>2</v>
      </c>
      <c r="S142" s="84">
        <v>2.78</v>
      </c>
    </row>
    <row r="143" spans="1:19" x14ac:dyDescent="0.25">
      <c r="A143" s="101"/>
      <c r="B143" s="85">
        <v>141</v>
      </c>
      <c r="C143" s="11" t="s">
        <v>4</v>
      </c>
      <c r="D143" s="82" t="s">
        <v>2</v>
      </c>
      <c r="E143" s="82" t="s">
        <v>2</v>
      </c>
      <c r="F143" s="82" t="s">
        <v>2</v>
      </c>
      <c r="G143" s="3">
        <v>3.4700000000000002E-2</v>
      </c>
      <c r="H143" s="82" t="s">
        <v>2</v>
      </c>
      <c r="I143" s="82" t="s">
        <v>2</v>
      </c>
      <c r="J143" s="82" t="s">
        <v>2</v>
      </c>
      <c r="K143" s="3">
        <v>2.0899999999999998E-2</v>
      </c>
      <c r="L143" s="82" t="s">
        <v>2</v>
      </c>
      <c r="M143" s="82" t="s">
        <v>2</v>
      </c>
      <c r="N143" s="82" t="s">
        <v>2</v>
      </c>
      <c r="O143" s="3">
        <v>2</v>
      </c>
      <c r="P143" s="82" t="s">
        <v>2</v>
      </c>
      <c r="Q143" s="82" t="s">
        <v>2</v>
      </c>
      <c r="R143" s="82" t="s">
        <v>2</v>
      </c>
      <c r="S143" s="3">
        <v>2.52</v>
      </c>
    </row>
    <row r="144" spans="1:19" x14ac:dyDescent="0.25">
      <c r="A144" s="101"/>
      <c r="B144" s="85">
        <v>142</v>
      </c>
      <c r="C144" s="10" t="s">
        <v>5</v>
      </c>
      <c r="D144" s="83" t="s">
        <v>2</v>
      </c>
      <c r="E144" s="83" t="s">
        <v>2</v>
      </c>
      <c r="F144" s="83" t="s">
        <v>2</v>
      </c>
      <c r="G144" s="84">
        <v>3.2399999999999998E-2</v>
      </c>
      <c r="H144" s="83" t="s">
        <v>2</v>
      </c>
      <c r="I144" s="83" t="s">
        <v>2</v>
      </c>
      <c r="J144" s="83" t="s">
        <v>2</v>
      </c>
      <c r="K144" s="84">
        <v>1.54E-2</v>
      </c>
      <c r="L144" s="83" t="s">
        <v>2</v>
      </c>
      <c r="M144" s="83" t="s">
        <v>2</v>
      </c>
      <c r="N144" s="83" t="s">
        <v>2</v>
      </c>
      <c r="O144" s="84" t="s">
        <v>6</v>
      </c>
      <c r="P144" s="83" t="s">
        <v>2</v>
      </c>
      <c r="Q144" s="83" t="s">
        <v>2</v>
      </c>
      <c r="R144" s="83" t="s">
        <v>2</v>
      </c>
      <c r="S144" s="84">
        <v>2.4500000000000002</v>
      </c>
    </row>
    <row r="145" spans="1:19" x14ac:dyDescent="0.25">
      <c r="A145" s="101"/>
      <c r="B145" s="85">
        <v>143</v>
      </c>
      <c r="C145" s="11" t="s">
        <v>7</v>
      </c>
      <c r="D145" s="82" t="s">
        <v>2</v>
      </c>
      <c r="E145" s="82" t="s">
        <v>2</v>
      </c>
      <c r="F145" s="82" t="s">
        <v>2</v>
      </c>
      <c r="G145" s="3">
        <v>1.66E-2</v>
      </c>
      <c r="H145" s="82" t="s">
        <v>2</v>
      </c>
      <c r="I145" s="82" t="s">
        <v>2</v>
      </c>
      <c r="J145" s="82" t="s">
        <v>2</v>
      </c>
      <c r="K145" s="3">
        <v>8.9899999999999997E-3</v>
      </c>
      <c r="L145" s="82" t="s">
        <v>2</v>
      </c>
      <c r="M145" s="82" t="s">
        <v>2</v>
      </c>
      <c r="N145" s="82" t="s">
        <v>2</v>
      </c>
      <c r="O145" s="3" t="s">
        <v>6</v>
      </c>
      <c r="P145" s="82" t="s">
        <v>2</v>
      </c>
      <c r="Q145" s="82" t="s">
        <v>2</v>
      </c>
      <c r="R145" s="82" t="s">
        <v>2</v>
      </c>
      <c r="S145" s="3">
        <v>3.15</v>
      </c>
    </row>
    <row r="146" spans="1:19" x14ac:dyDescent="0.25">
      <c r="A146" s="102"/>
      <c r="B146" s="85">
        <v>144</v>
      </c>
      <c r="C146" s="16" t="s">
        <v>8</v>
      </c>
      <c r="D146" s="25" t="s">
        <v>2</v>
      </c>
      <c r="E146" s="25" t="s">
        <v>2</v>
      </c>
      <c r="F146" s="25" t="s">
        <v>2</v>
      </c>
      <c r="G146" s="21">
        <v>2.3699999999999999E-2</v>
      </c>
      <c r="H146" s="25" t="s">
        <v>2</v>
      </c>
      <c r="I146" s="25" t="s">
        <v>2</v>
      </c>
      <c r="J146" s="25" t="s">
        <v>2</v>
      </c>
      <c r="K146" s="21">
        <v>5.1999999999999998E-3</v>
      </c>
      <c r="L146" s="25" t="s">
        <v>2</v>
      </c>
      <c r="M146" s="25" t="s">
        <v>2</v>
      </c>
      <c r="N146" s="25" t="s">
        <v>2</v>
      </c>
      <c r="O146" s="21">
        <v>2.2000000000000002</v>
      </c>
      <c r="P146" s="25" t="s">
        <v>2</v>
      </c>
      <c r="Q146" s="25" t="s">
        <v>2</v>
      </c>
      <c r="R146" s="25" t="s">
        <v>2</v>
      </c>
      <c r="S146" s="21">
        <v>3.91</v>
      </c>
    </row>
  </sheetData>
  <sheetProtection algorithmName="SHA-512" hashValue="RN0nAP7wAvkpQZIv6Ou8ucN6/tn2Wi5lFscLJb/GGfyBSFrqxKrSiWvpr0HSb6/dF1k1QtsV1v7mEJez8xu9HQ==" saltValue="P4F69VxxzvOkO2qqRpB4xg==" spinCount="100000" sheet="1" objects="1" scenarios="1"/>
  <mergeCells count="28">
    <mergeCell ref="H1:K1"/>
    <mergeCell ref="L1:O1"/>
    <mergeCell ref="P1:S1"/>
    <mergeCell ref="A117:A122"/>
    <mergeCell ref="A51:A56"/>
    <mergeCell ref="A57:A62"/>
    <mergeCell ref="A63:A68"/>
    <mergeCell ref="A69:A74"/>
    <mergeCell ref="A75:A80"/>
    <mergeCell ref="A81:A86"/>
    <mergeCell ref="A87:A92"/>
    <mergeCell ref="A93:A98"/>
    <mergeCell ref="A99:A104"/>
    <mergeCell ref="A105:A110"/>
    <mergeCell ref="A111:A116"/>
    <mergeCell ref="A123:A128"/>
    <mergeCell ref="A129:A134"/>
    <mergeCell ref="A135:A140"/>
    <mergeCell ref="A141:A146"/>
    <mergeCell ref="D1:G1"/>
    <mergeCell ref="A45:A50"/>
    <mergeCell ref="A3:A8"/>
    <mergeCell ref="A9:A14"/>
    <mergeCell ref="A15:A20"/>
    <mergeCell ref="A21:A26"/>
    <mergeCell ref="A27:A32"/>
    <mergeCell ref="A33:A38"/>
    <mergeCell ref="A39:A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519F-58E0-429F-92D7-732E6CD2CB23}">
  <dimension ref="A1:O146"/>
  <sheetViews>
    <sheetView zoomScale="90" zoomScaleNormal="90" workbookViewId="0">
      <selection activeCell="F11" sqref="F11"/>
    </sheetView>
  </sheetViews>
  <sheetFormatPr defaultRowHeight="15" x14ac:dyDescent="0.25"/>
  <cols>
    <col min="1" max="1" width="21.5703125" customWidth="1"/>
    <col min="2" max="2" width="7.28515625" customWidth="1"/>
    <col min="3" max="3" width="16.28515625" style="26" customWidth="1"/>
    <col min="4" max="4" width="13.85546875" customWidth="1"/>
    <col min="5" max="5" width="14.28515625" customWidth="1"/>
    <col min="6" max="6" width="12" style="26" customWidth="1"/>
    <col min="7" max="7" width="11.28515625" style="26" customWidth="1"/>
    <col min="8" max="8" width="13.28515625" style="70" customWidth="1"/>
    <col min="9" max="9" width="13.28515625" customWidth="1"/>
    <col min="10" max="10" width="12.140625" customWidth="1"/>
    <col min="11" max="11" width="11.7109375" style="26" customWidth="1"/>
  </cols>
  <sheetData>
    <row r="1" spans="1:12" x14ac:dyDescent="0.25">
      <c r="D1" s="109" t="s">
        <v>43</v>
      </c>
      <c r="E1" s="109"/>
      <c r="F1" s="109"/>
      <c r="G1" s="110"/>
      <c r="H1" s="111" t="s">
        <v>44</v>
      </c>
      <c r="I1" s="112"/>
      <c r="J1" s="112"/>
      <c r="K1" s="110"/>
      <c r="L1" s="39"/>
    </row>
    <row r="2" spans="1:12" x14ac:dyDescent="0.25">
      <c r="A2" s="1" t="s">
        <v>20</v>
      </c>
      <c r="B2" s="1"/>
      <c r="C2" s="90" t="s">
        <v>0</v>
      </c>
      <c r="D2" s="91">
        <v>2020</v>
      </c>
      <c r="E2" s="20">
        <v>2021</v>
      </c>
      <c r="F2" s="78">
        <v>2022</v>
      </c>
      <c r="G2" s="84">
        <v>2023</v>
      </c>
      <c r="H2" s="39">
        <v>2020</v>
      </c>
      <c r="I2" s="38">
        <v>2021</v>
      </c>
      <c r="J2" s="75">
        <v>2022</v>
      </c>
      <c r="K2" s="3">
        <v>2023</v>
      </c>
      <c r="L2" s="39"/>
    </row>
    <row r="3" spans="1:12" x14ac:dyDescent="0.25">
      <c r="A3" s="105" t="s">
        <v>22</v>
      </c>
      <c r="B3" s="5">
        <v>1</v>
      </c>
      <c r="C3" s="6" t="s">
        <v>1</v>
      </c>
      <c r="D3" s="74" t="s">
        <v>2</v>
      </c>
      <c r="E3" s="74" t="s">
        <v>2</v>
      </c>
      <c r="F3" s="74" t="s">
        <v>2</v>
      </c>
      <c r="G3" s="8" t="s">
        <v>2</v>
      </c>
      <c r="H3" s="7" t="s">
        <v>2</v>
      </c>
      <c r="I3" s="7" t="s">
        <v>2</v>
      </c>
      <c r="J3" s="7">
        <v>120</v>
      </c>
      <c r="K3" s="8">
        <v>120</v>
      </c>
      <c r="L3" s="8"/>
    </row>
    <row r="4" spans="1:12" x14ac:dyDescent="0.25">
      <c r="A4" s="98"/>
      <c r="B4" s="41">
        <v>2</v>
      </c>
      <c r="C4" s="10" t="s">
        <v>3</v>
      </c>
      <c r="D4" s="75" t="s">
        <v>2</v>
      </c>
      <c r="E4" s="75">
        <v>4.67</v>
      </c>
      <c r="F4" s="75" t="s">
        <v>2</v>
      </c>
      <c r="G4" s="84" t="s">
        <v>2</v>
      </c>
      <c r="H4" s="39" t="s">
        <v>2</v>
      </c>
      <c r="I4" s="39">
        <v>82.9</v>
      </c>
      <c r="J4" s="75" t="s">
        <v>2</v>
      </c>
      <c r="K4" s="84">
        <v>75</v>
      </c>
      <c r="L4" s="40"/>
    </row>
    <row r="5" spans="1:12" x14ac:dyDescent="0.25">
      <c r="A5" s="98"/>
      <c r="B5" s="41">
        <v>3</v>
      </c>
      <c r="C5" s="11" t="s">
        <v>4</v>
      </c>
      <c r="D5" s="74" t="s">
        <v>2</v>
      </c>
      <c r="E5" s="74">
        <v>40.700000000000003</v>
      </c>
      <c r="F5" s="74" t="s">
        <v>2</v>
      </c>
      <c r="G5" s="3" t="s">
        <v>2</v>
      </c>
      <c r="H5" s="38" t="s">
        <v>2</v>
      </c>
      <c r="I5" s="38">
        <v>93.7</v>
      </c>
      <c r="J5" s="74" t="s">
        <v>2</v>
      </c>
      <c r="K5" s="3">
        <v>120</v>
      </c>
      <c r="L5" s="3"/>
    </row>
    <row r="6" spans="1:12" x14ac:dyDescent="0.25">
      <c r="A6" s="98"/>
      <c r="B6" s="5">
        <v>4</v>
      </c>
      <c r="C6" s="10" t="s">
        <v>5</v>
      </c>
      <c r="D6" s="75" t="s">
        <v>2</v>
      </c>
      <c r="E6" s="75" t="s">
        <v>2</v>
      </c>
      <c r="F6" s="75" t="s">
        <v>2</v>
      </c>
      <c r="G6" s="84" t="s">
        <v>2</v>
      </c>
      <c r="H6" s="39" t="s">
        <v>2</v>
      </c>
      <c r="I6" s="39">
        <v>91</v>
      </c>
      <c r="J6" s="75">
        <v>120</v>
      </c>
      <c r="K6" s="84">
        <v>120</v>
      </c>
      <c r="L6" s="13"/>
    </row>
    <row r="7" spans="1:12" x14ac:dyDescent="0.25">
      <c r="A7" s="98"/>
      <c r="B7" s="41">
        <v>5</v>
      </c>
      <c r="C7" s="11" t="s">
        <v>7</v>
      </c>
      <c r="D7" s="74" t="s">
        <v>2</v>
      </c>
      <c r="E7" s="74">
        <v>64.2</v>
      </c>
      <c r="F7" s="74" t="s">
        <v>2</v>
      </c>
      <c r="G7" s="3" t="s">
        <v>2</v>
      </c>
      <c r="H7" s="38" t="s">
        <v>2</v>
      </c>
      <c r="I7" s="38">
        <v>72</v>
      </c>
      <c r="J7" s="74">
        <v>100</v>
      </c>
      <c r="K7" s="3">
        <v>120</v>
      </c>
      <c r="L7" s="15"/>
    </row>
    <row r="8" spans="1:12" x14ac:dyDescent="0.25">
      <c r="A8" s="98"/>
      <c r="B8" s="41">
        <v>6</v>
      </c>
      <c r="C8" s="16" t="s">
        <v>8</v>
      </c>
      <c r="D8" s="20">
        <v>6.5</v>
      </c>
      <c r="E8" s="20" t="s">
        <v>2</v>
      </c>
      <c r="F8" s="20" t="s">
        <v>2</v>
      </c>
      <c r="G8" s="21" t="s">
        <v>2</v>
      </c>
      <c r="H8" s="20">
        <v>106</v>
      </c>
      <c r="I8" s="20">
        <v>99</v>
      </c>
      <c r="J8" s="20"/>
      <c r="K8" s="21">
        <v>120</v>
      </c>
      <c r="L8" s="18"/>
    </row>
    <row r="9" spans="1:12" x14ac:dyDescent="0.25">
      <c r="A9" s="101" t="s">
        <v>23</v>
      </c>
      <c r="B9" s="5">
        <v>7</v>
      </c>
      <c r="C9" s="6" t="s">
        <v>1</v>
      </c>
      <c r="D9" s="74" t="s">
        <v>2</v>
      </c>
      <c r="E9" s="74" t="s">
        <v>2</v>
      </c>
      <c r="F9" s="74" t="s">
        <v>2</v>
      </c>
      <c r="G9" s="3" t="s">
        <v>2</v>
      </c>
      <c r="H9" s="38" t="s">
        <v>2</v>
      </c>
      <c r="I9" s="38">
        <v>55</v>
      </c>
      <c r="J9" s="74">
        <v>120</v>
      </c>
      <c r="K9" s="3">
        <v>75</v>
      </c>
      <c r="L9" s="3"/>
    </row>
    <row r="10" spans="1:12" x14ac:dyDescent="0.25">
      <c r="A10" s="101"/>
      <c r="B10" s="41">
        <v>8</v>
      </c>
      <c r="C10" s="10" t="s">
        <v>3</v>
      </c>
      <c r="D10" s="75" t="s">
        <v>2</v>
      </c>
      <c r="E10" s="75" t="s">
        <v>2</v>
      </c>
      <c r="F10" s="75" t="s">
        <v>2</v>
      </c>
      <c r="G10" s="84" t="s">
        <v>2</v>
      </c>
      <c r="H10" s="39" t="s">
        <v>2</v>
      </c>
      <c r="I10" s="39">
        <v>56</v>
      </c>
      <c r="J10" s="75" t="s">
        <v>2</v>
      </c>
      <c r="K10" s="84">
        <v>60</v>
      </c>
      <c r="L10" s="40"/>
    </row>
    <row r="11" spans="1:12" x14ac:dyDescent="0.25">
      <c r="A11" s="101"/>
      <c r="B11" s="41">
        <v>9</v>
      </c>
      <c r="C11" s="11" t="s">
        <v>4</v>
      </c>
      <c r="D11" s="74" t="s">
        <v>2</v>
      </c>
      <c r="E11" s="74" t="s">
        <v>2</v>
      </c>
      <c r="F11" s="74" t="s">
        <v>2</v>
      </c>
      <c r="G11" s="3" t="s">
        <v>2</v>
      </c>
      <c r="H11" s="38" t="s">
        <v>2</v>
      </c>
      <c r="I11" s="38">
        <v>62</v>
      </c>
      <c r="J11" s="74" t="s">
        <v>2</v>
      </c>
      <c r="K11" s="3">
        <v>45</v>
      </c>
      <c r="L11" s="3"/>
    </row>
    <row r="12" spans="1:12" x14ac:dyDescent="0.25">
      <c r="A12" s="101"/>
      <c r="B12" s="5">
        <v>10</v>
      </c>
      <c r="C12" s="10" t="s">
        <v>5</v>
      </c>
      <c r="D12" s="75" t="s">
        <v>2</v>
      </c>
      <c r="E12" s="75" t="s">
        <v>2</v>
      </c>
      <c r="F12" s="75" t="s">
        <v>2</v>
      </c>
      <c r="G12" s="84" t="s">
        <v>2</v>
      </c>
      <c r="H12" s="39" t="s">
        <v>2</v>
      </c>
      <c r="I12" s="39">
        <v>77</v>
      </c>
      <c r="J12" s="75" t="s">
        <v>2</v>
      </c>
      <c r="K12" s="84">
        <v>120</v>
      </c>
      <c r="L12" s="13"/>
    </row>
    <row r="13" spans="1:12" x14ac:dyDescent="0.25">
      <c r="A13" s="101"/>
      <c r="B13" s="41">
        <v>11</v>
      </c>
      <c r="C13" s="11" t="s">
        <v>7</v>
      </c>
      <c r="D13" s="74" t="s">
        <v>2</v>
      </c>
      <c r="E13" s="74" t="s">
        <v>2</v>
      </c>
      <c r="F13" s="74" t="s">
        <v>2</v>
      </c>
      <c r="G13" s="3" t="s">
        <v>2</v>
      </c>
      <c r="H13" s="38" t="s">
        <v>2</v>
      </c>
      <c r="I13" s="38">
        <v>74</v>
      </c>
      <c r="J13" s="74" t="s">
        <v>2</v>
      </c>
      <c r="K13" s="3">
        <v>40</v>
      </c>
      <c r="L13" s="15"/>
    </row>
    <row r="14" spans="1:12" x14ac:dyDescent="0.25">
      <c r="A14" s="101"/>
      <c r="B14" s="41">
        <v>12</v>
      </c>
      <c r="C14" s="16" t="s">
        <v>8</v>
      </c>
      <c r="D14" s="20" t="s">
        <v>2</v>
      </c>
      <c r="E14" s="20" t="s">
        <v>2</v>
      </c>
      <c r="F14" s="20" t="s">
        <v>2</v>
      </c>
      <c r="G14" s="21" t="s">
        <v>2</v>
      </c>
      <c r="H14" s="20" t="s">
        <v>2</v>
      </c>
      <c r="I14" s="20">
        <v>120</v>
      </c>
      <c r="J14" s="20" t="s">
        <v>2</v>
      </c>
      <c r="K14" s="21">
        <v>95</v>
      </c>
      <c r="L14" s="18"/>
    </row>
    <row r="15" spans="1:12" x14ac:dyDescent="0.25">
      <c r="A15" s="98" t="s">
        <v>24</v>
      </c>
      <c r="B15" s="5">
        <v>13</v>
      </c>
      <c r="C15" s="6" t="s">
        <v>1</v>
      </c>
      <c r="D15" s="74" t="s">
        <v>2</v>
      </c>
      <c r="E15" s="74">
        <v>10.76</v>
      </c>
      <c r="F15" s="74">
        <v>38.119999999999997</v>
      </c>
      <c r="G15" s="3">
        <v>22.2</v>
      </c>
      <c r="H15" s="38" t="s">
        <v>2</v>
      </c>
      <c r="I15" s="38"/>
      <c r="J15" s="74">
        <v>39.700000000000003</v>
      </c>
      <c r="K15" s="3">
        <v>71.849999999999994</v>
      </c>
      <c r="L15" s="3"/>
    </row>
    <row r="16" spans="1:12" x14ac:dyDescent="0.25">
      <c r="A16" s="98"/>
      <c r="B16" s="41">
        <v>14</v>
      </c>
      <c r="C16" s="10" t="s">
        <v>3</v>
      </c>
      <c r="D16" s="75" t="s">
        <v>2</v>
      </c>
      <c r="E16" s="75" t="s">
        <v>2</v>
      </c>
      <c r="F16" s="75">
        <v>93.1</v>
      </c>
      <c r="G16" s="84">
        <v>17.850000000000001</v>
      </c>
      <c r="H16" s="39" t="s">
        <v>2</v>
      </c>
      <c r="I16" s="39">
        <v>12.2</v>
      </c>
      <c r="J16" s="75">
        <v>10.7</v>
      </c>
      <c r="K16" s="84">
        <v>22.6</v>
      </c>
      <c r="L16" s="40"/>
    </row>
    <row r="17" spans="1:12" x14ac:dyDescent="0.25">
      <c r="A17" s="98"/>
      <c r="B17" s="41">
        <v>15</v>
      </c>
      <c r="C17" s="11" t="s">
        <v>4</v>
      </c>
      <c r="D17" s="74" t="s">
        <v>2</v>
      </c>
      <c r="E17" s="74">
        <v>11.28</v>
      </c>
      <c r="F17" s="74" t="s">
        <v>2</v>
      </c>
      <c r="G17" s="3">
        <v>14</v>
      </c>
      <c r="H17" s="38" t="s">
        <v>2</v>
      </c>
      <c r="I17" s="38">
        <v>17.899999999999999</v>
      </c>
      <c r="J17" s="74">
        <v>12.8</v>
      </c>
      <c r="K17" s="3">
        <v>17</v>
      </c>
      <c r="L17" s="3"/>
    </row>
    <row r="18" spans="1:12" x14ac:dyDescent="0.25">
      <c r="A18" s="98"/>
      <c r="B18" s="5">
        <v>16</v>
      </c>
      <c r="C18" s="10" t="s">
        <v>5</v>
      </c>
      <c r="D18" s="75">
        <v>0.6</v>
      </c>
      <c r="E18" s="75" t="s">
        <v>2</v>
      </c>
      <c r="F18" s="75">
        <v>15.9</v>
      </c>
      <c r="G18" s="84">
        <v>11.8</v>
      </c>
      <c r="H18" s="39">
        <v>60</v>
      </c>
      <c r="I18" s="39">
        <v>28.2</v>
      </c>
      <c r="J18" s="75">
        <v>27.4</v>
      </c>
      <c r="K18" s="84">
        <v>27.9</v>
      </c>
      <c r="L18" s="13"/>
    </row>
    <row r="19" spans="1:12" x14ac:dyDescent="0.25">
      <c r="A19" s="98"/>
      <c r="B19" s="41">
        <v>17</v>
      </c>
      <c r="C19" s="11" t="s">
        <v>7</v>
      </c>
      <c r="D19" s="74">
        <v>420</v>
      </c>
      <c r="E19" s="74">
        <v>10.8</v>
      </c>
      <c r="F19" s="74" t="s">
        <v>2</v>
      </c>
      <c r="G19" s="3">
        <v>12.1</v>
      </c>
      <c r="H19" s="38">
        <v>34</v>
      </c>
      <c r="I19" s="38">
        <v>25.66</v>
      </c>
      <c r="J19" s="74">
        <v>27.3</v>
      </c>
      <c r="K19" s="3">
        <v>26.2</v>
      </c>
      <c r="L19" s="15"/>
    </row>
    <row r="20" spans="1:12" x14ac:dyDescent="0.25">
      <c r="A20" s="98"/>
      <c r="B20" s="41">
        <v>18</v>
      </c>
      <c r="C20" s="16" t="s">
        <v>8</v>
      </c>
      <c r="D20" s="20">
        <v>19.059999999999999</v>
      </c>
      <c r="E20" s="20">
        <v>0.65</v>
      </c>
      <c r="F20" s="20">
        <v>11.2</v>
      </c>
      <c r="G20" s="21">
        <v>7.3</v>
      </c>
      <c r="H20" s="20">
        <v>80.599999999999994</v>
      </c>
      <c r="I20" s="20">
        <v>50.3</v>
      </c>
      <c r="J20" s="20">
        <v>79</v>
      </c>
      <c r="K20" s="21">
        <v>26.6</v>
      </c>
      <c r="L20" s="18"/>
    </row>
    <row r="21" spans="1:12" x14ac:dyDescent="0.25">
      <c r="A21" s="101" t="s">
        <v>25</v>
      </c>
      <c r="B21" s="5">
        <v>19</v>
      </c>
      <c r="C21" s="6" t="s">
        <v>1</v>
      </c>
      <c r="D21" s="74" t="s">
        <v>2</v>
      </c>
      <c r="E21" s="74" t="s">
        <v>2</v>
      </c>
      <c r="F21" s="74" t="s">
        <v>2</v>
      </c>
      <c r="G21" s="3" t="s">
        <v>2</v>
      </c>
      <c r="H21" s="38" t="s">
        <v>2</v>
      </c>
      <c r="I21" s="38">
        <v>43</v>
      </c>
      <c r="J21" s="74">
        <v>40.5</v>
      </c>
      <c r="K21" s="3">
        <v>116</v>
      </c>
      <c r="L21" s="3"/>
    </row>
    <row r="22" spans="1:12" x14ac:dyDescent="0.25">
      <c r="A22" s="101"/>
      <c r="B22" s="41">
        <v>20</v>
      </c>
      <c r="C22" s="10" t="s">
        <v>3</v>
      </c>
      <c r="D22" s="75" t="s">
        <v>2</v>
      </c>
      <c r="E22" s="75" t="s">
        <v>2</v>
      </c>
      <c r="F22" s="75" t="s">
        <v>2</v>
      </c>
      <c r="G22" s="84" t="s">
        <v>2</v>
      </c>
      <c r="H22" s="39" t="s">
        <v>2</v>
      </c>
      <c r="I22" s="39">
        <v>18</v>
      </c>
      <c r="J22" s="75">
        <v>31.2</v>
      </c>
      <c r="K22" s="84">
        <v>59.2</v>
      </c>
      <c r="L22" s="40"/>
    </row>
    <row r="23" spans="1:12" x14ac:dyDescent="0.25">
      <c r="A23" s="101"/>
      <c r="B23" s="41">
        <v>21</v>
      </c>
      <c r="C23" s="11" t="s">
        <v>4</v>
      </c>
      <c r="D23" s="74" t="s">
        <v>2</v>
      </c>
      <c r="E23" s="74" t="s">
        <v>2</v>
      </c>
      <c r="F23" s="74" t="s">
        <v>2</v>
      </c>
      <c r="G23" s="3" t="s">
        <v>2</v>
      </c>
      <c r="H23" s="38" t="s">
        <v>2</v>
      </c>
      <c r="I23" s="38">
        <v>34.200000000000003</v>
      </c>
      <c r="J23" s="74">
        <v>43.2</v>
      </c>
      <c r="K23" s="3">
        <v>42</v>
      </c>
      <c r="L23" s="3"/>
    </row>
    <row r="24" spans="1:12" x14ac:dyDescent="0.25">
      <c r="A24" s="101"/>
      <c r="B24" s="5">
        <v>22</v>
      </c>
      <c r="C24" s="10" t="s">
        <v>5</v>
      </c>
      <c r="D24" s="75" t="s">
        <v>2</v>
      </c>
      <c r="E24" s="75" t="s">
        <v>2</v>
      </c>
      <c r="F24" s="75" t="s">
        <v>2</v>
      </c>
      <c r="G24" s="84" t="s">
        <v>2</v>
      </c>
      <c r="H24" s="39" t="s">
        <v>2</v>
      </c>
      <c r="I24" s="39">
        <v>45.5</v>
      </c>
      <c r="J24" s="75">
        <v>42.5</v>
      </c>
      <c r="K24" s="84">
        <v>36.200000000000003</v>
      </c>
      <c r="L24" s="13"/>
    </row>
    <row r="25" spans="1:12" x14ac:dyDescent="0.25">
      <c r="A25" s="101"/>
      <c r="B25" s="41">
        <v>23</v>
      </c>
      <c r="C25" s="11" t="s">
        <v>7</v>
      </c>
      <c r="D25" s="74" t="s">
        <v>2</v>
      </c>
      <c r="E25" s="74" t="s">
        <v>2</v>
      </c>
      <c r="F25" s="74" t="s">
        <v>2</v>
      </c>
      <c r="G25" s="3" t="s">
        <v>2</v>
      </c>
      <c r="H25" s="38">
        <v>62.5</v>
      </c>
      <c r="I25" s="38">
        <v>48</v>
      </c>
      <c r="J25" s="74">
        <v>125</v>
      </c>
      <c r="K25" s="3">
        <v>69.5</v>
      </c>
      <c r="L25" s="15"/>
    </row>
    <row r="26" spans="1:12" x14ac:dyDescent="0.25">
      <c r="A26" s="101"/>
      <c r="B26" s="41">
        <v>24</v>
      </c>
      <c r="C26" s="16" t="s">
        <v>8</v>
      </c>
      <c r="D26" s="20" t="s">
        <v>2</v>
      </c>
      <c r="E26" s="20" t="s">
        <v>2</v>
      </c>
      <c r="F26" s="20" t="s">
        <v>2</v>
      </c>
      <c r="G26" s="21" t="s">
        <v>2</v>
      </c>
      <c r="H26" s="20" t="s">
        <v>2</v>
      </c>
      <c r="I26" s="20">
        <v>81</v>
      </c>
      <c r="J26" s="20">
        <v>66.2</v>
      </c>
      <c r="K26" s="21">
        <v>112</v>
      </c>
      <c r="L26" s="18"/>
    </row>
    <row r="27" spans="1:12" x14ac:dyDescent="0.25">
      <c r="A27" s="106" t="s">
        <v>26</v>
      </c>
      <c r="B27" s="5">
        <v>25</v>
      </c>
      <c r="C27" s="6" t="s">
        <v>1</v>
      </c>
      <c r="D27" s="74" t="s">
        <v>2</v>
      </c>
      <c r="E27" s="74" t="s">
        <v>2</v>
      </c>
      <c r="F27" s="74" t="s">
        <v>2</v>
      </c>
      <c r="G27" s="3" t="s">
        <v>2</v>
      </c>
      <c r="H27" s="38" t="s">
        <v>2</v>
      </c>
      <c r="I27" s="38">
        <v>56</v>
      </c>
      <c r="J27" s="74" t="s">
        <v>2</v>
      </c>
      <c r="K27" s="3">
        <v>90</v>
      </c>
      <c r="L27" s="3"/>
    </row>
    <row r="28" spans="1:12" x14ac:dyDescent="0.25">
      <c r="A28" s="106"/>
      <c r="B28" s="41">
        <v>26</v>
      </c>
      <c r="C28" s="10" t="s">
        <v>3</v>
      </c>
      <c r="D28" s="75" t="s">
        <v>2</v>
      </c>
      <c r="E28" s="75" t="s">
        <v>2</v>
      </c>
      <c r="F28" s="75" t="s">
        <v>2</v>
      </c>
      <c r="G28" s="84" t="s">
        <v>2</v>
      </c>
      <c r="H28" s="39" t="s">
        <v>2</v>
      </c>
      <c r="I28" s="39">
        <v>72.5</v>
      </c>
      <c r="J28" s="75" t="s">
        <v>2</v>
      </c>
      <c r="K28" s="84">
        <v>120</v>
      </c>
      <c r="L28" s="40"/>
    </row>
    <row r="29" spans="1:12" x14ac:dyDescent="0.25">
      <c r="A29" s="106"/>
      <c r="B29" s="41">
        <v>27</v>
      </c>
      <c r="C29" s="11" t="s">
        <v>4</v>
      </c>
      <c r="D29" s="74" t="s">
        <v>2</v>
      </c>
      <c r="E29" s="74" t="s">
        <v>2</v>
      </c>
      <c r="F29" s="74" t="s">
        <v>2</v>
      </c>
      <c r="G29" s="3" t="s">
        <v>2</v>
      </c>
      <c r="H29" s="38" t="s">
        <v>2</v>
      </c>
      <c r="I29" s="38">
        <v>53.5</v>
      </c>
      <c r="J29" s="74">
        <v>49.5</v>
      </c>
      <c r="K29" s="3">
        <v>120</v>
      </c>
      <c r="L29" s="3"/>
    </row>
    <row r="30" spans="1:12" x14ac:dyDescent="0.25">
      <c r="A30" s="106"/>
      <c r="B30" s="5">
        <v>28</v>
      </c>
      <c r="C30" s="10" t="s">
        <v>5</v>
      </c>
      <c r="D30" s="75" t="s">
        <v>2</v>
      </c>
      <c r="E30" s="75" t="s">
        <v>2</v>
      </c>
      <c r="F30" s="75" t="s">
        <v>2</v>
      </c>
      <c r="G30" s="84" t="s">
        <v>2</v>
      </c>
      <c r="H30" s="39" t="s">
        <v>2</v>
      </c>
      <c r="I30" s="39">
        <v>90</v>
      </c>
      <c r="J30" s="75" t="s">
        <v>2</v>
      </c>
      <c r="K30" s="84">
        <v>120</v>
      </c>
      <c r="L30" s="13"/>
    </row>
    <row r="31" spans="1:12" x14ac:dyDescent="0.25">
      <c r="A31" s="106"/>
      <c r="B31" s="41">
        <v>29</v>
      </c>
      <c r="C31" s="11" t="s">
        <v>7</v>
      </c>
      <c r="D31" s="74" t="s">
        <v>2</v>
      </c>
      <c r="E31" s="74" t="s">
        <v>2</v>
      </c>
      <c r="F31" s="74" t="s">
        <v>2</v>
      </c>
      <c r="G31" s="3" t="s">
        <v>2</v>
      </c>
      <c r="H31" s="38" t="s">
        <v>2</v>
      </c>
      <c r="I31" s="38">
        <v>120</v>
      </c>
      <c r="J31" s="74" t="s">
        <v>2</v>
      </c>
      <c r="K31" s="3">
        <v>120</v>
      </c>
      <c r="L31" s="15"/>
    </row>
    <row r="32" spans="1:12" x14ac:dyDescent="0.25">
      <c r="A32" s="106"/>
      <c r="B32" s="41">
        <v>30</v>
      </c>
      <c r="C32" s="10" t="s">
        <v>8</v>
      </c>
      <c r="D32" s="20" t="s">
        <v>2</v>
      </c>
      <c r="E32" s="20" t="s">
        <v>2</v>
      </c>
      <c r="F32" s="20" t="s">
        <v>2</v>
      </c>
      <c r="G32" s="21" t="s">
        <v>2</v>
      </c>
      <c r="H32" s="20" t="s">
        <v>2</v>
      </c>
      <c r="I32" s="20">
        <v>100</v>
      </c>
      <c r="J32" s="20">
        <v>120</v>
      </c>
      <c r="K32" s="21">
        <v>120</v>
      </c>
      <c r="L32" s="18"/>
    </row>
    <row r="33" spans="1:15" x14ac:dyDescent="0.25">
      <c r="A33" s="101" t="s">
        <v>27</v>
      </c>
      <c r="B33" s="5">
        <v>31</v>
      </c>
      <c r="C33" s="6" t="s">
        <v>1</v>
      </c>
      <c r="D33" s="74" t="s">
        <v>2</v>
      </c>
      <c r="E33" s="74" t="s">
        <v>2</v>
      </c>
      <c r="F33" s="74" t="s">
        <v>2</v>
      </c>
      <c r="G33" s="3" t="s">
        <v>2</v>
      </c>
      <c r="H33" s="38" t="s">
        <v>2</v>
      </c>
      <c r="I33" s="38">
        <v>76.5</v>
      </c>
      <c r="J33" s="74" t="s">
        <v>2</v>
      </c>
      <c r="K33" s="3">
        <v>120</v>
      </c>
      <c r="L33" s="3"/>
    </row>
    <row r="34" spans="1:15" x14ac:dyDescent="0.25">
      <c r="A34" s="101"/>
      <c r="B34" s="41">
        <v>32</v>
      </c>
      <c r="C34" s="10" t="s">
        <v>3</v>
      </c>
      <c r="D34" s="75" t="s">
        <v>2</v>
      </c>
      <c r="E34" s="75" t="s">
        <v>2</v>
      </c>
      <c r="F34" s="75" t="s">
        <v>2</v>
      </c>
      <c r="G34" s="84" t="s">
        <v>2</v>
      </c>
      <c r="H34" s="39" t="s">
        <v>2</v>
      </c>
      <c r="I34" s="39">
        <v>120</v>
      </c>
      <c r="J34" s="75">
        <v>120</v>
      </c>
      <c r="K34" s="84">
        <v>105</v>
      </c>
      <c r="L34" s="40"/>
    </row>
    <row r="35" spans="1:15" x14ac:dyDescent="0.25">
      <c r="A35" s="101"/>
      <c r="B35" s="41">
        <v>33</v>
      </c>
      <c r="C35" s="11" t="s">
        <v>4</v>
      </c>
      <c r="D35" s="74" t="s">
        <v>2</v>
      </c>
      <c r="E35" s="74" t="s">
        <v>2</v>
      </c>
      <c r="F35" s="74" t="s">
        <v>2</v>
      </c>
      <c r="G35" s="3" t="s">
        <v>2</v>
      </c>
      <c r="H35" s="38" t="s">
        <v>2</v>
      </c>
      <c r="I35" s="38">
        <v>120</v>
      </c>
      <c r="J35" s="74" t="s">
        <v>2</v>
      </c>
      <c r="K35" s="3">
        <v>95</v>
      </c>
      <c r="L35" s="3"/>
    </row>
    <row r="36" spans="1:15" x14ac:dyDescent="0.25">
      <c r="A36" s="101"/>
      <c r="B36" s="5">
        <v>34</v>
      </c>
      <c r="C36" s="10" t="s">
        <v>5</v>
      </c>
      <c r="D36" s="75" t="s">
        <v>2</v>
      </c>
      <c r="E36" s="75" t="s">
        <v>2</v>
      </c>
      <c r="F36" s="75" t="s">
        <v>2</v>
      </c>
      <c r="G36" s="84" t="s">
        <v>2</v>
      </c>
      <c r="H36" s="39">
        <v>120</v>
      </c>
      <c r="I36" s="39">
        <v>102</v>
      </c>
      <c r="J36" s="75" t="s">
        <v>2</v>
      </c>
      <c r="K36" s="84">
        <v>120</v>
      </c>
      <c r="L36" s="13"/>
      <c r="O36" t="s">
        <v>22</v>
      </c>
    </row>
    <row r="37" spans="1:15" x14ac:dyDescent="0.25">
      <c r="A37" s="101"/>
      <c r="B37" s="41">
        <v>35</v>
      </c>
      <c r="C37" s="11" t="s">
        <v>7</v>
      </c>
      <c r="D37" s="74" t="s">
        <v>2</v>
      </c>
      <c r="E37" s="74" t="s">
        <v>2</v>
      </c>
      <c r="F37" s="74" t="s">
        <v>2</v>
      </c>
      <c r="G37" s="3" t="s">
        <v>2</v>
      </c>
      <c r="H37" s="38">
        <v>120</v>
      </c>
      <c r="I37" s="38">
        <v>120</v>
      </c>
      <c r="J37" s="74">
        <v>120</v>
      </c>
      <c r="K37" s="3">
        <v>100</v>
      </c>
      <c r="L37" s="15"/>
      <c r="O37" t="s">
        <v>23</v>
      </c>
    </row>
    <row r="38" spans="1:15" x14ac:dyDescent="0.25">
      <c r="A38" s="101"/>
      <c r="B38" s="41">
        <v>36</v>
      </c>
      <c r="C38" s="16" t="s">
        <v>8</v>
      </c>
      <c r="D38" s="20" t="s">
        <v>2</v>
      </c>
      <c r="E38" s="20" t="s">
        <v>2</v>
      </c>
      <c r="F38" s="20" t="s">
        <v>2</v>
      </c>
      <c r="G38" s="21" t="s">
        <v>2</v>
      </c>
      <c r="H38" s="20">
        <v>120</v>
      </c>
      <c r="I38" s="20">
        <v>120</v>
      </c>
      <c r="J38" s="20">
        <v>120</v>
      </c>
      <c r="K38" s="21">
        <v>95</v>
      </c>
      <c r="L38" s="18"/>
      <c r="O38" t="s">
        <v>24</v>
      </c>
    </row>
    <row r="39" spans="1:15" x14ac:dyDescent="0.25">
      <c r="A39" s="98" t="s">
        <v>28</v>
      </c>
      <c r="B39" s="5">
        <v>37</v>
      </c>
      <c r="C39" s="6" t="s">
        <v>1</v>
      </c>
      <c r="D39" s="74" t="s">
        <v>2</v>
      </c>
      <c r="E39" s="74" t="s">
        <v>2</v>
      </c>
      <c r="F39" s="74" t="s">
        <v>2</v>
      </c>
      <c r="G39" s="3" t="s">
        <v>2</v>
      </c>
      <c r="H39" s="38" t="s">
        <v>2</v>
      </c>
      <c r="I39" s="38">
        <v>94.2</v>
      </c>
      <c r="J39" s="74">
        <v>95.6</v>
      </c>
      <c r="K39" s="3">
        <v>120</v>
      </c>
      <c r="L39" s="3"/>
      <c r="O39" t="s">
        <v>25</v>
      </c>
    </row>
    <row r="40" spans="1:15" x14ac:dyDescent="0.25">
      <c r="A40" s="98"/>
      <c r="B40" s="41">
        <v>38</v>
      </c>
      <c r="C40" s="10" t="s">
        <v>3</v>
      </c>
      <c r="D40" s="75" t="s">
        <v>2</v>
      </c>
      <c r="E40" s="75" t="s">
        <v>2</v>
      </c>
      <c r="F40" s="75" t="s">
        <v>2</v>
      </c>
      <c r="G40" s="84" t="s">
        <v>2</v>
      </c>
      <c r="H40" s="39" t="s">
        <v>2</v>
      </c>
      <c r="I40" s="39">
        <v>111.5</v>
      </c>
      <c r="J40" s="75">
        <v>65</v>
      </c>
      <c r="K40" s="84">
        <v>120</v>
      </c>
      <c r="L40" s="40"/>
      <c r="O40" t="s">
        <v>26</v>
      </c>
    </row>
    <row r="41" spans="1:15" x14ac:dyDescent="0.25">
      <c r="A41" s="98"/>
      <c r="B41" s="41">
        <v>39</v>
      </c>
      <c r="C41" s="11" t="s">
        <v>4</v>
      </c>
      <c r="D41" s="74" t="s">
        <v>2</v>
      </c>
      <c r="E41" s="74" t="s">
        <v>2</v>
      </c>
      <c r="F41" s="74" t="s">
        <v>2</v>
      </c>
      <c r="G41" s="3" t="s">
        <v>2</v>
      </c>
      <c r="H41" s="38" t="s">
        <v>2</v>
      </c>
      <c r="I41" s="38">
        <v>96.4</v>
      </c>
      <c r="J41" s="74">
        <v>100.1</v>
      </c>
      <c r="K41" s="3">
        <v>120</v>
      </c>
      <c r="L41" s="3"/>
      <c r="O41" t="s">
        <v>27</v>
      </c>
    </row>
    <row r="42" spans="1:15" x14ac:dyDescent="0.25">
      <c r="A42" s="98"/>
      <c r="B42" s="5">
        <v>40</v>
      </c>
      <c r="C42" s="10" t="s">
        <v>5</v>
      </c>
      <c r="D42" s="75" t="s">
        <v>2</v>
      </c>
      <c r="E42" s="75" t="s">
        <v>2</v>
      </c>
      <c r="F42" s="75" t="s">
        <v>2</v>
      </c>
      <c r="G42" s="84" t="s">
        <v>2</v>
      </c>
      <c r="H42" s="39" t="s">
        <v>2</v>
      </c>
      <c r="I42" s="39" t="s">
        <v>2</v>
      </c>
      <c r="J42" s="75">
        <v>98.5</v>
      </c>
      <c r="K42" s="84">
        <v>120</v>
      </c>
      <c r="L42" s="13"/>
      <c r="O42" t="s">
        <v>28</v>
      </c>
    </row>
    <row r="43" spans="1:15" x14ac:dyDescent="0.25">
      <c r="A43" s="98"/>
      <c r="B43" s="41">
        <v>41</v>
      </c>
      <c r="C43" s="11" t="s">
        <v>7</v>
      </c>
      <c r="D43" s="74" t="s">
        <v>2</v>
      </c>
      <c r="E43" s="74" t="s">
        <v>2</v>
      </c>
      <c r="F43" s="74" t="s">
        <v>2</v>
      </c>
      <c r="G43" s="3" t="s">
        <v>2</v>
      </c>
      <c r="H43" s="38">
        <v>74</v>
      </c>
      <c r="I43" s="38">
        <v>120</v>
      </c>
      <c r="J43" s="74">
        <v>107</v>
      </c>
      <c r="K43" s="3">
        <v>120</v>
      </c>
      <c r="L43" s="15"/>
      <c r="O43" t="s">
        <v>29</v>
      </c>
    </row>
    <row r="44" spans="1:15" x14ac:dyDescent="0.25">
      <c r="A44" s="98"/>
      <c r="B44" s="41">
        <v>42</v>
      </c>
      <c r="C44" s="16" t="s">
        <v>8</v>
      </c>
      <c r="D44" s="20" t="s">
        <v>2</v>
      </c>
      <c r="E44" s="20" t="s">
        <v>2</v>
      </c>
      <c r="F44" s="20" t="s">
        <v>2</v>
      </c>
      <c r="G44" s="21" t="s">
        <v>2</v>
      </c>
      <c r="H44" s="20" t="s">
        <v>2</v>
      </c>
      <c r="I44" s="20">
        <v>120</v>
      </c>
      <c r="J44" s="20">
        <v>125</v>
      </c>
      <c r="K44" s="21">
        <v>120</v>
      </c>
      <c r="L44" s="18"/>
      <c r="O44" t="s">
        <v>30</v>
      </c>
    </row>
    <row r="45" spans="1:15" x14ac:dyDescent="0.25">
      <c r="A45" s="99" t="s">
        <v>29</v>
      </c>
      <c r="B45" s="5">
        <v>43</v>
      </c>
      <c r="C45" s="6" t="s">
        <v>1</v>
      </c>
      <c r="D45" s="74" t="s">
        <v>2</v>
      </c>
      <c r="E45" s="74" t="s">
        <v>2</v>
      </c>
      <c r="F45" s="74" t="s">
        <v>2</v>
      </c>
      <c r="G45" s="3" t="s">
        <v>2</v>
      </c>
      <c r="H45" s="38" t="s">
        <v>2</v>
      </c>
      <c r="I45" s="38">
        <v>52</v>
      </c>
      <c r="J45" s="74">
        <v>81</v>
      </c>
      <c r="K45" s="3">
        <v>88</v>
      </c>
      <c r="L45" s="3"/>
      <c r="O45" t="s">
        <v>31</v>
      </c>
    </row>
    <row r="46" spans="1:15" x14ac:dyDescent="0.25">
      <c r="A46" s="99"/>
      <c r="B46" s="41">
        <v>44</v>
      </c>
      <c r="C46" s="10" t="s">
        <v>3</v>
      </c>
      <c r="D46" s="75" t="s">
        <v>2</v>
      </c>
      <c r="E46" s="75" t="s">
        <v>2</v>
      </c>
      <c r="F46" s="75" t="s">
        <v>2</v>
      </c>
      <c r="G46" s="84" t="s">
        <v>2</v>
      </c>
      <c r="H46" s="39" t="s">
        <v>2</v>
      </c>
      <c r="I46" s="39">
        <v>74</v>
      </c>
      <c r="J46" s="75" t="s">
        <v>2</v>
      </c>
      <c r="K46" s="84">
        <v>103</v>
      </c>
      <c r="L46" s="40"/>
      <c r="O46" t="s">
        <v>32</v>
      </c>
    </row>
    <row r="47" spans="1:15" x14ac:dyDescent="0.25">
      <c r="A47" s="99"/>
      <c r="B47" s="41">
        <v>45</v>
      </c>
      <c r="C47" s="11" t="s">
        <v>4</v>
      </c>
      <c r="D47" s="74" t="s">
        <v>2</v>
      </c>
      <c r="E47" s="74" t="s">
        <v>2</v>
      </c>
      <c r="F47" s="74" t="s">
        <v>2</v>
      </c>
      <c r="G47" s="3" t="s">
        <v>2</v>
      </c>
      <c r="H47" s="38" t="s">
        <v>2</v>
      </c>
      <c r="I47" s="38">
        <v>66</v>
      </c>
      <c r="J47" s="74">
        <v>72</v>
      </c>
      <c r="K47" s="3">
        <v>65</v>
      </c>
      <c r="L47" s="3"/>
      <c r="O47" t="s">
        <v>33</v>
      </c>
    </row>
    <row r="48" spans="1:15" x14ac:dyDescent="0.25">
      <c r="A48" s="99"/>
      <c r="B48" s="5">
        <v>46</v>
      </c>
      <c r="C48" s="10" t="s">
        <v>5</v>
      </c>
      <c r="D48" s="75" t="s">
        <v>2</v>
      </c>
      <c r="E48" s="75" t="s">
        <v>2</v>
      </c>
      <c r="F48" s="75" t="s">
        <v>2</v>
      </c>
      <c r="G48" s="84" t="s">
        <v>2</v>
      </c>
      <c r="H48" s="39" t="s">
        <v>2</v>
      </c>
      <c r="I48" s="39">
        <v>93</v>
      </c>
      <c r="J48" s="75" t="s">
        <v>2</v>
      </c>
      <c r="K48" s="84">
        <v>120</v>
      </c>
      <c r="L48" s="13"/>
      <c r="O48" t="s">
        <v>34</v>
      </c>
    </row>
    <row r="49" spans="1:15" x14ac:dyDescent="0.25">
      <c r="A49" s="99"/>
      <c r="B49" s="41">
        <v>47</v>
      </c>
      <c r="C49" s="11" t="s">
        <v>7</v>
      </c>
      <c r="D49" s="74" t="s">
        <v>2</v>
      </c>
      <c r="E49" s="74" t="s">
        <v>2</v>
      </c>
      <c r="F49" s="74" t="s">
        <v>2</v>
      </c>
      <c r="G49" s="3" t="s">
        <v>2</v>
      </c>
      <c r="H49" s="38" t="s">
        <v>2</v>
      </c>
      <c r="I49" s="38">
        <v>94</v>
      </c>
      <c r="J49" s="74" t="s">
        <v>2</v>
      </c>
      <c r="K49" s="3">
        <v>110</v>
      </c>
      <c r="L49" s="15"/>
      <c r="O49" t="s">
        <v>35</v>
      </c>
    </row>
    <row r="50" spans="1:15" x14ac:dyDescent="0.25">
      <c r="A50" s="99"/>
      <c r="B50" s="41">
        <v>48</v>
      </c>
      <c r="C50" s="16" t="s">
        <v>8</v>
      </c>
      <c r="D50" s="20" t="s">
        <v>2</v>
      </c>
      <c r="E50" s="20" t="s">
        <v>2</v>
      </c>
      <c r="F50" s="20" t="s">
        <v>2</v>
      </c>
      <c r="G50" s="21" t="s">
        <v>2</v>
      </c>
      <c r="H50" s="20" t="s">
        <v>2</v>
      </c>
      <c r="I50" s="20">
        <v>118</v>
      </c>
      <c r="J50" s="20"/>
      <c r="K50" s="21">
        <v>120</v>
      </c>
      <c r="L50" s="18"/>
      <c r="O50" t="s">
        <v>36</v>
      </c>
    </row>
    <row r="51" spans="1:15" x14ac:dyDescent="0.25">
      <c r="A51" s="98" t="s">
        <v>30</v>
      </c>
      <c r="B51" s="5">
        <v>49</v>
      </c>
      <c r="C51" s="6" t="s">
        <v>1</v>
      </c>
      <c r="D51" s="74" t="s">
        <v>2</v>
      </c>
      <c r="E51" s="74" t="s">
        <v>2</v>
      </c>
      <c r="F51" s="74" t="s">
        <v>2</v>
      </c>
      <c r="G51" s="3" t="s">
        <v>2</v>
      </c>
      <c r="H51" s="38" t="s">
        <v>2</v>
      </c>
      <c r="I51" s="38">
        <v>84</v>
      </c>
      <c r="J51" s="74">
        <v>120</v>
      </c>
      <c r="K51" s="3">
        <v>120</v>
      </c>
      <c r="L51" s="3"/>
      <c r="O51" t="s">
        <v>37</v>
      </c>
    </row>
    <row r="52" spans="1:15" x14ac:dyDescent="0.25">
      <c r="A52" s="98"/>
      <c r="B52" s="41">
        <v>50</v>
      </c>
      <c r="C52" s="10" t="s">
        <v>3</v>
      </c>
      <c r="D52" s="75" t="s">
        <v>2</v>
      </c>
      <c r="E52" s="75" t="s">
        <v>2</v>
      </c>
      <c r="F52" s="75" t="s">
        <v>2</v>
      </c>
      <c r="G52" s="84" t="s">
        <v>2</v>
      </c>
      <c r="H52" s="39" t="s">
        <v>2</v>
      </c>
      <c r="I52" s="39">
        <v>77</v>
      </c>
      <c r="J52" s="75" t="s">
        <v>2</v>
      </c>
      <c r="K52" s="84">
        <v>120</v>
      </c>
      <c r="L52" s="40"/>
      <c r="O52" t="s">
        <v>38</v>
      </c>
    </row>
    <row r="53" spans="1:15" x14ac:dyDescent="0.25">
      <c r="A53" s="98"/>
      <c r="B53" s="41">
        <v>51</v>
      </c>
      <c r="C53" s="11" t="s">
        <v>4</v>
      </c>
      <c r="D53" s="74" t="s">
        <v>2</v>
      </c>
      <c r="E53" s="74" t="s">
        <v>2</v>
      </c>
      <c r="F53" s="74" t="s">
        <v>2</v>
      </c>
      <c r="G53" s="3" t="s">
        <v>2</v>
      </c>
      <c r="H53" s="38" t="s">
        <v>2</v>
      </c>
      <c r="I53" s="38" t="s">
        <v>2</v>
      </c>
      <c r="J53" s="74">
        <v>52</v>
      </c>
      <c r="K53" s="3">
        <v>120</v>
      </c>
      <c r="L53" s="3"/>
      <c r="O53" t="s">
        <v>39</v>
      </c>
    </row>
    <row r="54" spans="1:15" x14ac:dyDescent="0.25">
      <c r="A54" s="98"/>
      <c r="B54" s="5">
        <v>52</v>
      </c>
      <c r="C54" s="10" t="s">
        <v>5</v>
      </c>
      <c r="D54" s="75" t="s">
        <v>2</v>
      </c>
      <c r="E54" s="75" t="s">
        <v>2</v>
      </c>
      <c r="F54" s="75" t="s">
        <v>2</v>
      </c>
      <c r="G54" s="84" t="s">
        <v>2</v>
      </c>
      <c r="H54" s="39" t="s">
        <v>2</v>
      </c>
      <c r="I54" s="39">
        <v>98</v>
      </c>
      <c r="J54" s="75" t="s">
        <v>2</v>
      </c>
      <c r="K54" s="84">
        <v>120</v>
      </c>
      <c r="L54" s="13"/>
      <c r="O54" t="s">
        <v>40</v>
      </c>
    </row>
    <row r="55" spans="1:15" x14ac:dyDescent="0.25">
      <c r="A55" s="98"/>
      <c r="B55" s="41">
        <v>53</v>
      </c>
      <c r="C55" s="11" t="s">
        <v>7</v>
      </c>
      <c r="D55" s="74" t="s">
        <v>2</v>
      </c>
      <c r="E55" s="74" t="s">
        <v>2</v>
      </c>
      <c r="F55" s="74" t="s">
        <v>2</v>
      </c>
      <c r="G55" s="3" t="s">
        <v>2</v>
      </c>
      <c r="H55" s="38" t="s">
        <v>2</v>
      </c>
      <c r="I55" s="38">
        <v>90</v>
      </c>
      <c r="J55" s="74" t="s">
        <v>2</v>
      </c>
      <c r="K55" s="3">
        <v>120</v>
      </c>
      <c r="L55" s="15"/>
      <c r="O55" t="s">
        <v>41</v>
      </c>
    </row>
    <row r="56" spans="1:15" x14ac:dyDescent="0.25">
      <c r="A56" s="98"/>
      <c r="B56" s="41">
        <v>54</v>
      </c>
      <c r="C56" s="10" t="s">
        <v>8</v>
      </c>
      <c r="D56" s="20" t="s">
        <v>2</v>
      </c>
      <c r="E56" s="20" t="s">
        <v>2</v>
      </c>
      <c r="F56" s="20" t="s">
        <v>2</v>
      </c>
      <c r="G56" s="21" t="s">
        <v>2</v>
      </c>
      <c r="H56" s="20" t="s">
        <v>2</v>
      </c>
      <c r="I56" s="20">
        <v>97</v>
      </c>
      <c r="J56" s="20" t="s">
        <v>2</v>
      </c>
      <c r="K56" s="21">
        <v>120</v>
      </c>
      <c r="L56" s="18"/>
    </row>
    <row r="57" spans="1:15" x14ac:dyDescent="0.25">
      <c r="A57" s="101" t="s">
        <v>31</v>
      </c>
      <c r="B57" s="5">
        <v>55</v>
      </c>
      <c r="C57" s="6" t="s">
        <v>1</v>
      </c>
      <c r="D57" s="74" t="s">
        <v>2</v>
      </c>
      <c r="E57" s="74">
        <v>1.18</v>
      </c>
      <c r="F57" s="74">
        <v>1.3</v>
      </c>
      <c r="G57" s="3">
        <v>8.18</v>
      </c>
      <c r="H57" s="38" t="s">
        <v>2</v>
      </c>
      <c r="I57" s="38" t="s">
        <v>2</v>
      </c>
      <c r="J57" s="74">
        <v>23.6</v>
      </c>
      <c r="K57" s="3">
        <v>79.3</v>
      </c>
      <c r="L57" s="3"/>
    </row>
    <row r="58" spans="1:15" x14ac:dyDescent="0.25">
      <c r="A58" s="101"/>
      <c r="B58" s="41">
        <v>56</v>
      </c>
      <c r="C58" s="10" t="s">
        <v>3</v>
      </c>
      <c r="D58" s="75" t="s">
        <v>2</v>
      </c>
      <c r="E58" s="75" t="s">
        <v>2</v>
      </c>
      <c r="F58" s="75">
        <v>15.1</v>
      </c>
      <c r="G58" s="84" t="s">
        <v>2</v>
      </c>
      <c r="H58" s="39" t="s">
        <v>2</v>
      </c>
      <c r="I58" s="39" t="s">
        <v>2</v>
      </c>
      <c r="J58" s="75">
        <v>30.5</v>
      </c>
      <c r="K58" s="84">
        <v>22</v>
      </c>
      <c r="L58" s="40"/>
    </row>
    <row r="59" spans="1:15" x14ac:dyDescent="0.25">
      <c r="A59" s="101"/>
      <c r="B59" s="41">
        <v>57</v>
      </c>
      <c r="C59" s="11" t="s">
        <v>4</v>
      </c>
      <c r="D59" s="74" t="s">
        <v>2</v>
      </c>
      <c r="E59" s="74">
        <v>0</v>
      </c>
      <c r="F59" s="74">
        <v>1.4</v>
      </c>
      <c r="G59" s="3" t="s">
        <v>2</v>
      </c>
      <c r="H59" s="38" t="s">
        <v>2</v>
      </c>
      <c r="I59" s="38">
        <v>31</v>
      </c>
      <c r="J59" s="74">
        <v>13.46</v>
      </c>
      <c r="K59" s="3" t="s">
        <v>2</v>
      </c>
      <c r="L59" s="3"/>
    </row>
    <row r="60" spans="1:15" x14ac:dyDescent="0.25">
      <c r="A60" s="101"/>
      <c r="B60" s="5">
        <v>58</v>
      </c>
      <c r="C60" s="10" t="s">
        <v>5</v>
      </c>
      <c r="D60" s="75" t="s">
        <v>2</v>
      </c>
      <c r="E60" s="75" t="s">
        <v>2</v>
      </c>
      <c r="F60" s="75">
        <v>0.6</v>
      </c>
      <c r="G60" s="84">
        <v>0</v>
      </c>
      <c r="H60" s="39" t="s">
        <v>2</v>
      </c>
      <c r="I60" s="39">
        <v>29.65</v>
      </c>
      <c r="J60" s="75">
        <v>9.9600000000000009</v>
      </c>
      <c r="K60" s="84">
        <v>17</v>
      </c>
      <c r="L60" s="13"/>
    </row>
    <row r="61" spans="1:15" x14ac:dyDescent="0.25">
      <c r="A61" s="101"/>
      <c r="B61" s="41">
        <v>59</v>
      </c>
      <c r="C61" s="11" t="s">
        <v>7</v>
      </c>
      <c r="D61" s="74" t="s">
        <v>2</v>
      </c>
      <c r="E61" s="74" t="s">
        <v>2</v>
      </c>
      <c r="F61" s="74">
        <v>5.2999999999999999E-2</v>
      </c>
      <c r="G61" s="3">
        <v>0</v>
      </c>
      <c r="H61" s="38" t="s">
        <v>2</v>
      </c>
      <c r="I61" s="38">
        <v>32.5</v>
      </c>
      <c r="J61" s="74">
        <v>19.16</v>
      </c>
      <c r="K61" s="3">
        <v>26.8</v>
      </c>
      <c r="L61" s="15"/>
    </row>
    <row r="62" spans="1:15" x14ac:dyDescent="0.25">
      <c r="A62" s="101"/>
      <c r="B62" s="41">
        <v>60</v>
      </c>
      <c r="C62" s="16" t="s">
        <v>8</v>
      </c>
      <c r="D62" s="20" t="s">
        <v>2</v>
      </c>
      <c r="E62" s="20" t="s">
        <v>2</v>
      </c>
      <c r="F62" s="20" t="s">
        <v>2</v>
      </c>
      <c r="G62" s="21">
        <v>0</v>
      </c>
      <c r="H62" s="20" t="s">
        <v>2</v>
      </c>
      <c r="I62" s="20">
        <v>111.45</v>
      </c>
      <c r="J62" s="20">
        <v>22.5</v>
      </c>
      <c r="K62" s="21">
        <v>39</v>
      </c>
      <c r="L62" s="18"/>
    </row>
    <row r="63" spans="1:15" x14ac:dyDescent="0.25">
      <c r="A63" s="106" t="s">
        <v>32</v>
      </c>
      <c r="B63" s="5">
        <v>61</v>
      </c>
      <c r="C63" s="6" t="s">
        <v>1</v>
      </c>
      <c r="D63" s="74" t="s">
        <v>2</v>
      </c>
      <c r="E63" s="74" t="s">
        <v>2</v>
      </c>
      <c r="F63" s="74" t="s">
        <v>2</v>
      </c>
      <c r="G63" s="3" t="s">
        <v>2</v>
      </c>
      <c r="H63" s="38" t="s">
        <v>2</v>
      </c>
      <c r="I63" s="38">
        <v>56</v>
      </c>
      <c r="J63" s="74" t="s">
        <v>2</v>
      </c>
      <c r="K63" s="3">
        <v>33</v>
      </c>
      <c r="L63" s="3"/>
    </row>
    <row r="64" spans="1:15" x14ac:dyDescent="0.25">
      <c r="A64" s="106"/>
      <c r="B64" s="41">
        <v>62</v>
      </c>
      <c r="C64" s="10" t="s">
        <v>3</v>
      </c>
      <c r="D64" s="75" t="s">
        <v>2</v>
      </c>
      <c r="E64" s="75" t="s">
        <v>2</v>
      </c>
      <c r="F64" s="75" t="s">
        <v>2</v>
      </c>
      <c r="G64" s="84" t="s">
        <v>2</v>
      </c>
      <c r="H64" s="39" t="s">
        <v>2</v>
      </c>
      <c r="I64" s="39">
        <v>35</v>
      </c>
      <c r="J64" s="75" t="s">
        <v>2</v>
      </c>
      <c r="K64" s="84">
        <v>46</v>
      </c>
      <c r="L64" s="40"/>
    </row>
    <row r="65" spans="1:12" x14ac:dyDescent="0.25">
      <c r="A65" s="106"/>
      <c r="B65" s="41">
        <v>63</v>
      </c>
      <c r="C65" s="11" t="s">
        <v>4</v>
      </c>
      <c r="D65" s="74" t="s">
        <v>2</v>
      </c>
      <c r="E65" s="74" t="s">
        <v>2</v>
      </c>
      <c r="F65" s="74" t="s">
        <v>2</v>
      </c>
      <c r="G65" s="3" t="s">
        <v>2</v>
      </c>
      <c r="H65" s="38" t="s">
        <v>2</v>
      </c>
      <c r="I65" s="38">
        <v>27.5</v>
      </c>
      <c r="J65" s="74" t="s">
        <v>2</v>
      </c>
      <c r="K65" s="3">
        <v>36</v>
      </c>
      <c r="L65" s="3"/>
    </row>
    <row r="66" spans="1:12" x14ac:dyDescent="0.25">
      <c r="A66" s="106"/>
      <c r="B66" s="5">
        <v>64</v>
      </c>
      <c r="C66" s="10" t="s">
        <v>5</v>
      </c>
      <c r="D66" s="75" t="s">
        <v>2</v>
      </c>
      <c r="E66" s="75" t="s">
        <v>2</v>
      </c>
      <c r="F66" s="75" t="s">
        <v>2</v>
      </c>
      <c r="G66" s="84" t="s">
        <v>2</v>
      </c>
      <c r="H66" s="39" t="s">
        <v>2</v>
      </c>
      <c r="I66" s="39">
        <v>51</v>
      </c>
      <c r="J66" s="75" t="s">
        <v>2</v>
      </c>
      <c r="K66" s="84">
        <v>35</v>
      </c>
      <c r="L66" s="13"/>
    </row>
    <row r="67" spans="1:12" x14ac:dyDescent="0.25">
      <c r="A67" s="106"/>
      <c r="B67" s="41">
        <v>65</v>
      </c>
      <c r="C67" s="11" t="s">
        <v>7</v>
      </c>
      <c r="D67" s="74" t="s">
        <v>2</v>
      </c>
      <c r="E67" s="74" t="s">
        <v>2</v>
      </c>
      <c r="F67" s="74" t="s">
        <v>2</v>
      </c>
      <c r="G67" s="3" t="s">
        <v>2</v>
      </c>
      <c r="H67" s="38" t="s">
        <v>2</v>
      </c>
      <c r="I67" s="38">
        <v>28</v>
      </c>
      <c r="J67" s="74">
        <v>120</v>
      </c>
      <c r="K67" s="3">
        <v>40</v>
      </c>
      <c r="L67" s="15"/>
    </row>
    <row r="68" spans="1:12" x14ac:dyDescent="0.25">
      <c r="A68" s="106"/>
      <c r="B68" s="41">
        <v>66</v>
      </c>
      <c r="C68" s="16" t="s">
        <v>8</v>
      </c>
      <c r="D68" s="20" t="s">
        <v>2</v>
      </c>
      <c r="E68" s="20" t="s">
        <v>2</v>
      </c>
      <c r="F68" s="20" t="s">
        <v>2</v>
      </c>
      <c r="G68" s="21" t="s">
        <v>2</v>
      </c>
      <c r="H68" s="20" t="s">
        <v>2</v>
      </c>
      <c r="I68" s="20">
        <v>55</v>
      </c>
      <c r="J68" s="20">
        <v>60</v>
      </c>
      <c r="K68" s="21">
        <v>57</v>
      </c>
      <c r="L68" s="18"/>
    </row>
    <row r="69" spans="1:12" x14ac:dyDescent="0.25">
      <c r="A69" s="99" t="s">
        <v>33</v>
      </c>
      <c r="B69" s="5">
        <v>67</v>
      </c>
      <c r="C69" s="6" t="s">
        <v>1</v>
      </c>
      <c r="D69" s="74" t="s">
        <v>2</v>
      </c>
      <c r="E69" s="74" t="s">
        <v>2</v>
      </c>
      <c r="F69" s="74" t="s">
        <v>2</v>
      </c>
      <c r="G69" s="3" t="s">
        <v>2</v>
      </c>
      <c r="H69" s="38" t="s">
        <v>2</v>
      </c>
      <c r="I69" s="38" t="s">
        <v>2</v>
      </c>
      <c r="J69" s="74">
        <v>88</v>
      </c>
      <c r="K69" s="3">
        <v>120</v>
      </c>
      <c r="L69" s="3"/>
    </row>
    <row r="70" spans="1:12" x14ac:dyDescent="0.25">
      <c r="A70" s="99"/>
      <c r="B70" s="41">
        <v>68</v>
      </c>
      <c r="C70" s="10" t="s">
        <v>3</v>
      </c>
      <c r="D70" s="75" t="s">
        <v>2</v>
      </c>
      <c r="E70" s="75" t="s">
        <v>2</v>
      </c>
      <c r="F70" s="75" t="s">
        <v>2</v>
      </c>
      <c r="G70" s="84" t="s">
        <v>2</v>
      </c>
      <c r="H70" s="39" t="s">
        <v>2</v>
      </c>
      <c r="I70" s="39" t="s">
        <v>2</v>
      </c>
      <c r="J70" s="75">
        <v>76.8</v>
      </c>
      <c r="K70" s="84">
        <v>100</v>
      </c>
      <c r="L70" s="40"/>
    </row>
    <row r="71" spans="1:12" x14ac:dyDescent="0.25">
      <c r="A71" s="99"/>
      <c r="B71" s="41">
        <v>69</v>
      </c>
      <c r="C71" s="11" t="s">
        <v>4</v>
      </c>
      <c r="D71" s="74" t="s">
        <v>2</v>
      </c>
      <c r="E71" s="74" t="s">
        <v>2</v>
      </c>
      <c r="F71" s="74" t="s">
        <v>2</v>
      </c>
      <c r="G71" s="3" t="s">
        <v>2</v>
      </c>
      <c r="H71" s="38" t="s">
        <v>2</v>
      </c>
      <c r="I71" s="38">
        <v>66</v>
      </c>
      <c r="J71" s="74">
        <v>50</v>
      </c>
      <c r="K71" s="3">
        <v>120</v>
      </c>
      <c r="L71" s="3"/>
    </row>
    <row r="72" spans="1:12" x14ac:dyDescent="0.25">
      <c r="A72" s="99"/>
      <c r="B72" s="5">
        <v>70</v>
      </c>
      <c r="C72" s="10" t="s">
        <v>5</v>
      </c>
      <c r="D72" s="75" t="s">
        <v>2</v>
      </c>
      <c r="E72" s="75" t="s">
        <v>2</v>
      </c>
      <c r="F72" s="75" t="s">
        <v>2</v>
      </c>
      <c r="G72" s="84" t="s">
        <v>2</v>
      </c>
      <c r="H72" s="39" t="s">
        <v>2</v>
      </c>
      <c r="I72" s="39">
        <v>75</v>
      </c>
      <c r="J72" s="75">
        <v>58</v>
      </c>
      <c r="K72" s="84">
        <v>85</v>
      </c>
      <c r="L72" s="13"/>
    </row>
    <row r="73" spans="1:12" x14ac:dyDescent="0.25">
      <c r="A73" s="99"/>
      <c r="B73" s="41">
        <v>71</v>
      </c>
      <c r="C73" s="11" t="s">
        <v>7</v>
      </c>
      <c r="D73" s="74" t="s">
        <v>2</v>
      </c>
      <c r="E73" s="74" t="s">
        <v>2</v>
      </c>
      <c r="F73" s="74" t="s">
        <v>2</v>
      </c>
      <c r="G73" s="3" t="s">
        <v>2</v>
      </c>
      <c r="H73" s="38" t="s">
        <v>2</v>
      </c>
      <c r="I73" s="38">
        <v>120</v>
      </c>
      <c r="J73" s="74">
        <v>90</v>
      </c>
      <c r="K73" s="3">
        <v>80</v>
      </c>
      <c r="L73" s="15"/>
    </row>
    <row r="74" spans="1:12" x14ac:dyDescent="0.25">
      <c r="A74" s="99"/>
      <c r="B74" s="41">
        <v>72</v>
      </c>
      <c r="C74" s="16" t="s">
        <v>8</v>
      </c>
      <c r="D74" s="20" t="s">
        <v>2</v>
      </c>
      <c r="E74" s="20" t="s">
        <v>2</v>
      </c>
      <c r="F74" s="20" t="s">
        <v>2</v>
      </c>
      <c r="G74" s="21" t="s">
        <v>2</v>
      </c>
      <c r="H74" s="20" t="s">
        <v>2</v>
      </c>
      <c r="I74" s="20">
        <v>120</v>
      </c>
      <c r="J74" s="20">
        <v>120</v>
      </c>
      <c r="K74" s="21">
        <v>75</v>
      </c>
      <c r="L74" s="18"/>
    </row>
    <row r="75" spans="1:12" x14ac:dyDescent="0.25">
      <c r="A75" s="98" t="s">
        <v>34</v>
      </c>
      <c r="B75" s="5">
        <v>73</v>
      </c>
      <c r="C75" s="6" t="s">
        <v>1</v>
      </c>
      <c r="D75" s="74" t="s">
        <v>2</v>
      </c>
      <c r="E75" s="74" t="s">
        <v>2</v>
      </c>
      <c r="F75" s="74" t="s">
        <v>2</v>
      </c>
      <c r="G75" s="3" t="s">
        <v>2</v>
      </c>
      <c r="H75" s="38" t="s">
        <v>2</v>
      </c>
      <c r="I75" s="38" t="s">
        <v>2</v>
      </c>
      <c r="J75" s="74" t="s">
        <v>2</v>
      </c>
      <c r="K75" s="3" t="s">
        <v>2</v>
      </c>
      <c r="L75" s="3"/>
    </row>
    <row r="76" spans="1:12" x14ac:dyDescent="0.25">
      <c r="A76" s="98"/>
      <c r="B76" s="41">
        <v>74</v>
      </c>
      <c r="C76" s="10" t="s">
        <v>3</v>
      </c>
      <c r="D76" s="75" t="s">
        <v>2</v>
      </c>
      <c r="E76" s="75">
        <v>8.58</v>
      </c>
      <c r="F76" s="75" t="s">
        <v>2</v>
      </c>
      <c r="G76" s="84" t="s">
        <v>2</v>
      </c>
      <c r="H76" s="39" t="s">
        <v>2</v>
      </c>
      <c r="I76" s="39" t="s">
        <v>2</v>
      </c>
      <c r="J76" s="75" t="s">
        <v>2</v>
      </c>
      <c r="K76" s="84" t="s">
        <v>2</v>
      </c>
      <c r="L76" s="40"/>
    </row>
    <row r="77" spans="1:12" x14ac:dyDescent="0.25">
      <c r="A77" s="98"/>
      <c r="B77" s="41">
        <v>75</v>
      </c>
      <c r="C77" s="11" t="s">
        <v>4</v>
      </c>
      <c r="D77" s="74" t="s">
        <v>2</v>
      </c>
      <c r="E77" s="74" t="s">
        <v>2</v>
      </c>
      <c r="F77" s="74" t="s">
        <v>2</v>
      </c>
      <c r="G77" s="3" t="s">
        <v>2</v>
      </c>
      <c r="H77" s="38" t="s">
        <v>2</v>
      </c>
      <c r="I77" s="38" t="s">
        <v>2</v>
      </c>
      <c r="J77" s="74" t="s">
        <v>2</v>
      </c>
      <c r="K77" s="3" t="s">
        <v>2</v>
      </c>
      <c r="L77" s="3"/>
    </row>
    <row r="78" spans="1:12" x14ac:dyDescent="0.25">
      <c r="A78" s="98"/>
      <c r="B78" s="5">
        <v>76</v>
      </c>
      <c r="C78" s="10" t="s">
        <v>5</v>
      </c>
      <c r="D78" s="75" t="s">
        <v>2</v>
      </c>
      <c r="E78" s="75" t="s">
        <v>2</v>
      </c>
      <c r="F78" s="75" t="s">
        <v>2</v>
      </c>
      <c r="G78" s="84" t="s">
        <v>2</v>
      </c>
      <c r="H78" s="39" t="s">
        <v>2</v>
      </c>
      <c r="I78" s="39" t="s">
        <v>2</v>
      </c>
      <c r="J78" s="75" t="s">
        <v>2</v>
      </c>
      <c r="K78" s="84" t="s">
        <v>2</v>
      </c>
      <c r="L78" s="13"/>
    </row>
    <row r="79" spans="1:12" x14ac:dyDescent="0.25">
      <c r="A79" s="98"/>
      <c r="B79" s="41">
        <v>77</v>
      </c>
      <c r="C79" s="11" t="s">
        <v>7</v>
      </c>
      <c r="D79" s="74" t="s">
        <v>2</v>
      </c>
      <c r="E79" s="74" t="s">
        <v>2</v>
      </c>
      <c r="F79" s="74" t="s">
        <v>2</v>
      </c>
      <c r="G79" s="3" t="s">
        <v>2</v>
      </c>
      <c r="H79" s="38" t="s">
        <v>2</v>
      </c>
      <c r="I79" s="38" t="s">
        <v>2</v>
      </c>
      <c r="J79" s="74" t="s">
        <v>2</v>
      </c>
      <c r="K79" s="3" t="s">
        <v>2</v>
      </c>
      <c r="L79" s="15"/>
    </row>
    <row r="80" spans="1:12" x14ac:dyDescent="0.25">
      <c r="A80" s="98"/>
      <c r="B80" s="41">
        <v>78</v>
      </c>
      <c r="C80" s="16" t="s">
        <v>8</v>
      </c>
      <c r="D80" s="20" t="s">
        <v>2</v>
      </c>
      <c r="E80" s="20" t="s">
        <v>2</v>
      </c>
      <c r="F80" s="20" t="s">
        <v>2</v>
      </c>
      <c r="G80" s="21" t="s">
        <v>2</v>
      </c>
      <c r="H80" s="20" t="s">
        <v>2</v>
      </c>
      <c r="I80" s="20" t="s">
        <v>2</v>
      </c>
      <c r="J80" s="20" t="s">
        <v>2</v>
      </c>
      <c r="K80" s="21" t="s">
        <v>2</v>
      </c>
      <c r="L80" s="18"/>
    </row>
    <row r="81" spans="1:12" x14ac:dyDescent="0.25">
      <c r="A81" s="99" t="s">
        <v>35</v>
      </c>
      <c r="B81" s="5">
        <v>79</v>
      </c>
      <c r="C81" s="6" t="s">
        <v>1</v>
      </c>
      <c r="D81" s="74" t="s">
        <v>2</v>
      </c>
      <c r="E81" s="74" t="s">
        <v>2</v>
      </c>
      <c r="F81" s="74" t="s">
        <v>2</v>
      </c>
      <c r="G81" s="3" t="s">
        <v>2</v>
      </c>
      <c r="H81" s="38" t="s">
        <v>2</v>
      </c>
      <c r="I81" s="38" t="s">
        <v>2</v>
      </c>
      <c r="J81" s="74">
        <v>99</v>
      </c>
      <c r="K81" s="3" t="s">
        <v>2</v>
      </c>
      <c r="L81" s="3"/>
    </row>
    <row r="82" spans="1:12" x14ac:dyDescent="0.25">
      <c r="A82" s="99"/>
      <c r="B82" s="41">
        <v>80</v>
      </c>
      <c r="C82" s="10" t="s">
        <v>3</v>
      </c>
      <c r="D82" s="75" t="s">
        <v>2</v>
      </c>
      <c r="E82" s="75" t="s">
        <v>2</v>
      </c>
      <c r="F82" s="75" t="s">
        <v>2</v>
      </c>
      <c r="G82" s="84" t="s">
        <v>2</v>
      </c>
      <c r="H82" s="39" t="s">
        <v>2</v>
      </c>
      <c r="I82" s="39" t="s">
        <v>2</v>
      </c>
      <c r="J82" s="75">
        <v>120</v>
      </c>
      <c r="K82" s="84">
        <v>120</v>
      </c>
      <c r="L82" s="40"/>
    </row>
    <row r="83" spans="1:12" x14ac:dyDescent="0.25">
      <c r="A83" s="99"/>
      <c r="B83" s="41">
        <v>81</v>
      </c>
      <c r="C83" s="11" t="s">
        <v>4</v>
      </c>
      <c r="D83" s="74" t="s">
        <v>2</v>
      </c>
      <c r="E83" s="74" t="s">
        <v>2</v>
      </c>
      <c r="F83" s="74" t="s">
        <v>2</v>
      </c>
      <c r="G83" s="3" t="s">
        <v>2</v>
      </c>
      <c r="H83" s="38" t="s">
        <v>2</v>
      </c>
      <c r="I83" s="38" t="s">
        <v>2</v>
      </c>
      <c r="J83" s="74">
        <v>120</v>
      </c>
      <c r="K83" s="3">
        <v>120</v>
      </c>
      <c r="L83" s="3"/>
    </row>
    <row r="84" spans="1:12" x14ac:dyDescent="0.25">
      <c r="A84" s="99"/>
      <c r="B84" s="5">
        <v>82</v>
      </c>
      <c r="C84" s="10" t="s">
        <v>5</v>
      </c>
      <c r="D84" s="75">
        <v>209.76</v>
      </c>
      <c r="E84" s="75" t="s">
        <v>2</v>
      </c>
      <c r="F84" s="75" t="s">
        <v>2</v>
      </c>
      <c r="G84" s="84" t="s">
        <v>2</v>
      </c>
      <c r="H84" s="39">
        <v>120</v>
      </c>
      <c r="I84" s="39">
        <v>120</v>
      </c>
      <c r="J84" s="75">
        <v>120</v>
      </c>
      <c r="K84" s="84" t="s">
        <v>2</v>
      </c>
      <c r="L84" s="13"/>
    </row>
    <row r="85" spans="1:12" x14ac:dyDescent="0.25">
      <c r="A85" s="99"/>
      <c r="B85" s="41">
        <v>83</v>
      </c>
      <c r="C85" s="11" t="s">
        <v>7</v>
      </c>
      <c r="D85" s="74" t="s">
        <v>2</v>
      </c>
      <c r="E85" s="74" t="s">
        <v>2</v>
      </c>
      <c r="F85" s="74" t="s">
        <v>2</v>
      </c>
      <c r="G85" s="3" t="s">
        <v>2</v>
      </c>
      <c r="H85" s="38">
        <v>120</v>
      </c>
      <c r="I85" s="38">
        <v>120</v>
      </c>
      <c r="J85" s="74">
        <v>120</v>
      </c>
      <c r="K85" s="3" t="s">
        <v>2</v>
      </c>
      <c r="L85" s="15"/>
    </row>
    <row r="86" spans="1:12" x14ac:dyDescent="0.25">
      <c r="A86" s="99"/>
      <c r="B86" s="41">
        <v>84</v>
      </c>
      <c r="C86" s="16" t="s">
        <v>8</v>
      </c>
      <c r="D86" s="20">
        <v>93</v>
      </c>
      <c r="E86" s="20" t="s">
        <v>2</v>
      </c>
      <c r="F86" s="20" t="s">
        <v>2</v>
      </c>
      <c r="G86" s="21" t="s">
        <v>2</v>
      </c>
      <c r="H86" s="20">
        <v>120</v>
      </c>
      <c r="I86" s="20">
        <v>120</v>
      </c>
      <c r="J86" s="20">
        <v>120</v>
      </c>
      <c r="K86" s="21" t="s">
        <v>2</v>
      </c>
      <c r="L86" s="18"/>
    </row>
    <row r="87" spans="1:12" x14ac:dyDescent="0.25">
      <c r="A87" s="106" t="s">
        <v>36</v>
      </c>
      <c r="B87" s="5">
        <v>85</v>
      </c>
      <c r="C87" s="6" t="s">
        <v>1</v>
      </c>
      <c r="D87" s="74" t="s">
        <v>2</v>
      </c>
      <c r="E87" s="74" t="s">
        <v>2</v>
      </c>
      <c r="F87" s="74" t="s">
        <v>2</v>
      </c>
      <c r="G87" s="3" t="s">
        <v>2</v>
      </c>
      <c r="H87" s="38" t="s">
        <v>2</v>
      </c>
      <c r="I87" s="38" t="s">
        <v>2</v>
      </c>
      <c r="J87" s="74" t="s">
        <v>2</v>
      </c>
      <c r="K87" s="3">
        <v>120</v>
      </c>
      <c r="L87" s="3"/>
    </row>
    <row r="88" spans="1:12" x14ac:dyDescent="0.25">
      <c r="A88" s="106"/>
      <c r="B88" s="41">
        <v>86</v>
      </c>
      <c r="C88" s="10" t="s">
        <v>3</v>
      </c>
      <c r="D88" s="75" t="s">
        <v>2</v>
      </c>
      <c r="E88" s="75" t="s">
        <v>2</v>
      </c>
      <c r="F88" s="75" t="s">
        <v>2</v>
      </c>
      <c r="G88" s="84" t="s">
        <v>2</v>
      </c>
      <c r="H88" s="39" t="s">
        <v>2</v>
      </c>
      <c r="I88" s="39" t="s">
        <v>2</v>
      </c>
      <c r="J88" s="75" t="s">
        <v>2</v>
      </c>
      <c r="K88" s="84" t="s">
        <v>2</v>
      </c>
      <c r="L88" s="40"/>
    </row>
    <row r="89" spans="1:12" x14ac:dyDescent="0.25">
      <c r="A89" s="106"/>
      <c r="B89" s="41">
        <v>87</v>
      </c>
      <c r="C89" s="11" t="s">
        <v>4</v>
      </c>
      <c r="D89" s="74" t="s">
        <v>2</v>
      </c>
      <c r="E89" s="74" t="s">
        <v>2</v>
      </c>
      <c r="F89" s="74" t="s">
        <v>2</v>
      </c>
      <c r="G89" s="3" t="s">
        <v>2</v>
      </c>
      <c r="H89" s="38" t="s">
        <v>2</v>
      </c>
      <c r="I89" s="38">
        <v>95</v>
      </c>
      <c r="J89" s="74" t="s">
        <v>2</v>
      </c>
      <c r="K89" s="3" t="s">
        <v>2</v>
      </c>
      <c r="L89" s="3"/>
    </row>
    <row r="90" spans="1:12" x14ac:dyDescent="0.25">
      <c r="A90" s="106"/>
      <c r="B90" s="5">
        <v>88</v>
      </c>
      <c r="C90" s="10" t="s">
        <v>5</v>
      </c>
      <c r="D90" s="75" t="s">
        <v>2</v>
      </c>
      <c r="E90" s="75" t="s">
        <v>2</v>
      </c>
      <c r="F90" s="75" t="s">
        <v>2</v>
      </c>
      <c r="G90" s="84" t="s">
        <v>2</v>
      </c>
      <c r="H90" s="39" t="s">
        <v>2</v>
      </c>
      <c r="I90" s="39">
        <v>54</v>
      </c>
      <c r="J90" s="75" t="s">
        <v>2</v>
      </c>
      <c r="K90" s="84">
        <v>120</v>
      </c>
      <c r="L90" s="13"/>
    </row>
    <row r="91" spans="1:12" x14ac:dyDescent="0.25">
      <c r="A91" s="106"/>
      <c r="B91" s="41">
        <v>89</v>
      </c>
      <c r="C91" s="11" t="s">
        <v>7</v>
      </c>
      <c r="D91" s="74" t="s">
        <v>2</v>
      </c>
      <c r="E91" s="74" t="s">
        <v>2</v>
      </c>
      <c r="F91" s="74" t="s">
        <v>2</v>
      </c>
      <c r="G91" s="3" t="s">
        <v>2</v>
      </c>
      <c r="H91" s="38" t="s">
        <v>2</v>
      </c>
      <c r="I91" s="38">
        <v>120</v>
      </c>
      <c r="J91" s="74" t="s">
        <v>2</v>
      </c>
      <c r="K91" s="3">
        <v>120</v>
      </c>
      <c r="L91" s="15"/>
    </row>
    <row r="92" spans="1:12" x14ac:dyDescent="0.25">
      <c r="A92" s="106"/>
      <c r="B92" s="41">
        <v>90</v>
      </c>
      <c r="C92" s="16" t="s">
        <v>8</v>
      </c>
      <c r="D92" s="20" t="s">
        <v>2</v>
      </c>
      <c r="E92" s="20" t="s">
        <v>2</v>
      </c>
      <c r="F92" s="20" t="s">
        <v>2</v>
      </c>
      <c r="G92" s="21" t="s">
        <v>2</v>
      </c>
      <c r="H92" s="20">
        <v>51</v>
      </c>
      <c r="I92" s="20">
        <v>120</v>
      </c>
      <c r="J92" s="20" t="s">
        <v>2</v>
      </c>
      <c r="K92" s="21">
        <v>108</v>
      </c>
      <c r="L92" s="18"/>
    </row>
    <row r="93" spans="1:12" x14ac:dyDescent="0.25">
      <c r="A93" s="101" t="s">
        <v>37</v>
      </c>
      <c r="B93" s="5">
        <v>91</v>
      </c>
      <c r="C93" s="6" t="s">
        <v>1</v>
      </c>
      <c r="D93" s="74" t="s">
        <v>2</v>
      </c>
      <c r="E93" s="74">
        <v>44.3</v>
      </c>
      <c r="F93" s="74" t="s">
        <v>2</v>
      </c>
      <c r="G93" s="3" t="s">
        <v>2</v>
      </c>
      <c r="H93" s="38" t="s">
        <v>2</v>
      </c>
      <c r="I93" s="38">
        <v>115</v>
      </c>
      <c r="J93" s="74">
        <v>20</v>
      </c>
      <c r="K93" s="3">
        <v>25</v>
      </c>
      <c r="L93" s="3"/>
    </row>
    <row r="94" spans="1:12" x14ac:dyDescent="0.25">
      <c r="A94" s="101"/>
      <c r="B94" s="41">
        <v>92</v>
      </c>
      <c r="C94" s="10" t="s">
        <v>3</v>
      </c>
      <c r="D94" s="75" t="s">
        <v>2</v>
      </c>
      <c r="E94" s="75">
        <v>21.1</v>
      </c>
      <c r="F94" s="75" t="s">
        <v>2</v>
      </c>
      <c r="G94" s="84" t="s">
        <v>2</v>
      </c>
      <c r="H94" s="39" t="s">
        <v>2</v>
      </c>
      <c r="I94" s="39">
        <v>89.4</v>
      </c>
      <c r="J94" s="75" t="s">
        <v>2</v>
      </c>
      <c r="K94" s="84">
        <v>44</v>
      </c>
      <c r="L94" s="40"/>
    </row>
    <row r="95" spans="1:12" x14ac:dyDescent="0.25">
      <c r="A95" s="101"/>
      <c r="B95" s="41">
        <v>93</v>
      </c>
      <c r="C95" s="11" t="s">
        <v>4</v>
      </c>
      <c r="D95" s="74" t="s">
        <v>2</v>
      </c>
      <c r="E95" s="74" t="s">
        <v>2</v>
      </c>
      <c r="F95" s="74" t="s">
        <v>2</v>
      </c>
      <c r="G95" s="3" t="s">
        <v>2</v>
      </c>
      <c r="H95" s="38" t="s">
        <v>2</v>
      </c>
      <c r="I95" s="38" t="s">
        <v>2</v>
      </c>
      <c r="J95" s="74" t="s">
        <v>2</v>
      </c>
      <c r="K95" s="3">
        <v>49</v>
      </c>
      <c r="L95" s="3"/>
    </row>
    <row r="96" spans="1:12" x14ac:dyDescent="0.25">
      <c r="A96" s="101"/>
      <c r="B96" s="5">
        <v>94</v>
      </c>
      <c r="C96" s="10" t="s">
        <v>5</v>
      </c>
      <c r="D96" s="75" t="s">
        <v>2</v>
      </c>
      <c r="E96" s="75" t="s">
        <v>2</v>
      </c>
      <c r="F96" s="75" t="s">
        <v>2</v>
      </c>
      <c r="G96" s="84" t="s">
        <v>2</v>
      </c>
      <c r="H96" s="39">
        <v>60.8</v>
      </c>
      <c r="I96" s="39">
        <v>95.4</v>
      </c>
      <c r="J96" s="75">
        <v>27</v>
      </c>
      <c r="K96" s="84">
        <v>62</v>
      </c>
      <c r="L96" s="13"/>
    </row>
    <row r="97" spans="1:12" x14ac:dyDescent="0.25">
      <c r="A97" s="101"/>
      <c r="B97" s="41">
        <v>95</v>
      </c>
      <c r="C97" s="11" t="s">
        <v>7</v>
      </c>
      <c r="D97" s="74" t="s">
        <v>2</v>
      </c>
      <c r="E97" s="74" t="s">
        <v>2</v>
      </c>
      <c r="F97" s="74" t="s">
        <v>2</v>
      </c>
      <c r="G97" s="3" t="s">
        <v>2</v>
      </c>
      <c r="H97" s="38">
        <v>75.400000000000006</v>
      </c>
      <c r="I97" s="38">
        <v>53.4</v>
      </c>
      <c r="J97" s="74" t="s">
        <v>2</v>
      </c>
      <c r="K97" s="3">
        <v>32</v>
      </c>
      <c r="L97" s="15"/>
    </row>
    <row r="98" spans="1:12" x14ac:dyDescent="0.25">
      <c r="A98" s="101"/>
      <c r="B98" s="41">
        <v>96</v>
      </c>
      <c r="C98" s="16" t="s">
        <v>8</v>
      </c>
      <c r="D98" s="20" t="s">
        <v>2</v>
      </c>
      <c r="E98" s="20" t="s">
        <v>2</v>
      </c>
      <c r="F98" s="20" t="s">
        <v>2</v>
      </c>
      <c r="G98" s="21" t="s">
        <v>2</v>
      </c>
      <c r="H98" s="20">
        <v>39.200000000000003</v>
      </c>
      <c r="I98" s="20">
        <v>60.8</v>
      </c>
      <c r="J98" s="20">
        <v>57.2</v>
      </c>
      <c r="K98" s="21">
        <v>48</v>
      </c>
      <c r="L98" s="18"/>
    </row>
    <row r="99" spans="1:12" x14ac:dyDescent="0.25">
      <c r="A99" s="98" t="s">
        <v>38</v>
      </c>
      <c r="B99" s="5">
        <v>97</v>
      </c>
      <c r="C99" s="6" t="s">
        <v>1</v>
      </c>
      <c r="D99" s="74" t="s">
        <v>2</v>
      </c>
      <c r="E99" s="74" t="s">
        <v>2</v>
      </c>
      <c r="F99" s="74" t="s">
        <v>2</v>
      </c>
      <c r="G99" s="3" t="s">
        <v>2</v>
      </c>
      <c r="H99" s="38" t="s">
        <v>2</v>
      </c>
      <c r="I99" s="38">
        <v>54.2</v>
      </c>
      <c r="J99" s="74">
        <v>120</v>
      </c>
      <c r="K99" s="3">
        <v>120</v>
      </c>
      <c r="L99" s="3"/>
    </row>
    <row r="100" spans="1:12" x14ac:dyDescent="0.25">
      <c r="A100" s="98"/>
      <c r="B100" s="41">
        <v>98</v>
      </c>
      <c r="C100" s="10" t="s">
        <v>3</v>
      </c>
      <c r="D100" s="75" t="s">
        <v>2</v>
      </c>
      <c r="E100" s="75" t="s">
        <v>2</v>
      </c>
      <c r="F100" s="75" t="s">
        <v>2</v>
      </c>
      <c r="G100" s="84" t="s">
        <v>2</v>
      </c>
      <c r="H100" s="39" t="s">
        <v>2</v>
      </c>
      <c r="I100" s="39">
        <v>52.45</v>
      </c>
      <c r="J100" s="75">
        <v>52.1</v>
      </c>
      <c r="K100" s="84">
        <v>37.5</v>
      </c>
      <c r="L100" s="40"/>
    </row>
    <row r="101" spans="1:12" x14ac:dyDescent="0.25">
      <c r="A101" s="98"/>
      <c r="B101" s="41">
        <v>99</v>
      </c>
      <c r="C101" s="11" t="s">
        <v>4</v>
      </c>
      <c r="D101" s="74" t="s">
        <v>2</v>
      </c>
      <c r="E101" s="74" t="s">
        <v>2</v>
      </c>
      <c r="F101" s="74" t="s">
        <v>2</v>
      </c>
      <c r="G101" s="3" t="s">
        <v>2</v>
      </c>
      <c r="H101" s="38" t="s">
        <v>2</v>
      </c>
      <c r="I101" s="38">
        <v>51.88</v>
      </c>
      <c r="J101" s="74">
        <v>46.3</v>
      </c>
      <c r="K101" s="3">
        <v>77.3</v>
      </c>
      <c r="L101" s="3"/>
    </row>
    <row r="102" spans="1:12" x14ac:dyDescent="0.25">
      <c r="A102" s="98"/>
      <c r="B102" s="5">
        <v>100</v>
      </c>
      <c r="C102" s="10" t="s">
        <v>5</v>
      </c>
      <c r="D102" s="75" t="s">
        <v>2</v>
      </c>
      <c r="E102" s="75" t="s">
        <v>2</v>
      </c>
      <c r="F102" s="75" t="s">
        <v>2</v>
      </c>
      <c r="G102" s="84" t="s">
        <v>2</v>
      </c>
      <c r="H102" s="39">
        <v>76</v>
      </c>
      <c r="I102" s="39">
        <v>79.260000000000005</v>
      </c>
      <c r="J102" s="75">
        <v>72.400000000000006</v>
      </c>
      <c r="K102" s="84">
        <v>120</v>
      </c>
      <c r="L102" s="13"/>
    </row>
    <row r="103" spans="1:12" x14ac:dyDescent="0.25">
      <c r="A103" s="98"/>
      <c r="B103" s="41">
        <v>101</v>
      </c>
      <c r="C103" s="11" t="s">
        <v>7</v>
      </c>
      <c r="D103" s="74" t="s">
        <v>2</v>
      </c>
      <c r="E103" s="74" t="s">
        <v>2</v>
      </c>
      <c r="F103" s="74" t="s">
        <v>2</v>
      </c>
      <c r="G103" s="3" t="s">
        <v>2</v>
      </c>
      <c r="H103" s="38">
        <v>95</v>
      </c>
      <c r="I103" s="38">
        <v>83.93</v>
      </c>
      <c r="J103" s="74">
        <v>43</v>
      </c>
      <c r="K103" s="3">
        <v>25.6</v>
      </c>
      <c r="L103" s="15"/>
    </row>
    <row r="104" spans="1:12" x14ac:dyDescent="0.25">
      <c r="A104" s="98"/>
      <c r="B104" s="41">
        <v>102</v>
      </c>
      <c r="C104" s="16" t="s">
        <v>8</v>
      </c>
      <c r="D104" s="20" t="s">
        <v>2</v>
      </c>
      <c r="E104" s="20" t="s">
        <v>2</v>
      </c>
      <c r="F104" s="20" t="s">
        <v>2</v>
      </c>
      <c r="G104" s="21" t="s">
        <v>2</v>
      </c>
      <c r="H104" s="20">
        <v>105.3</v>
      </c>
      <c r="I104" s="20">
        <v>120</v>
      </c>
      <c r="J104" s="20">
        <v>90.4</v>
      </c>
      <c r="K104" s="21">
        <v>97</v>
      </c>
      <c r="L104" s="18"/>
    </row>
    <row r="105" spans="1:12" x14ac:dyDescent="0.25">
      <c r="A105" s="101" t="s">
        <v>39</v>
      </c>
      <c r="B105" s="5">
        <v>103</v>
      </c>
      <c r="C105" s="6" t="s">
        <v>1</v>
      </c>
      <c r="D105" s="74" t="s">
        <v>2</v>
      </c>
      <c r="E105" s="74" t="s">
        <v>2</v>
      </c>
      <c r="F105" s="74" t="s">
        <v>2</v>
      </c>
      <c r="G105" s="3" t="s">
        <v>2</v>
      </c>
      <c r="H105" s="38" t="s">
        <v>2</v>
      </c>
      <c r="I105" s="38" t="s">
        <v>2</v>
      </c>
      <c r="J105" s="74">
        <v>120</v>
      </c>
      <c r="K105" s="3">
        <v>120</v>
      </c>
      <c r="L105" s="3"/>
    </row>
    <row r="106" spans="1:12" x14ac:dyDescent="0.25">
      <c r="A106" s="101"/>
      <c r="B106" s="41">
        <v>104</v>
      </c>
      <c r="C106" s="10" t="s">
        <v>3</v>
      </c>
      <c r="D106" s="75" t="s">
        <v>2</v>
      </c>
      <c r="E106" s="75" t="s">
        <v>2</v>
      </c>
      <c r="F106" s="75" t="s">
        <v>2</v>
      </c>
      <c r="G106" s="84" t="s">
        <v>2</v>
      </c>
      <c r="H106" s="39" t="s">
        <v>2</v>
      </c>
      <c r="I106" s="39">
        <v>115</v>
      </c>
      <c r="J106" s="75">
        <v>120</v>
      </c>
      <c r="K106" s="84">
        <v>120</v>
      </c>
      <c r="L106" s="40"/>
    </row>
    <row r="107" spans="1:12" x14ac:dyDescent="0.25">
      <c r="A107" s="101"/>
      <c r="B107" s="41">
        <v>105</v>
      </c>
      <c r="C107" s="11" t="s">
        <v>4</v>
      </c>
      <c r="D107" s="74" t="s">
        <v>2</v>
      </c>
      <c r="E107" s="74" t="s">
        <v>2</v>
      </c>
      <c r="F107" s="74" t="s">
        <v>2</v>
      </c>
      <c r="G107" s="3" t="s">
        <v>2</v>
      </c>
      <c r="H107" s="38" t="s">
        <v>2</v>
      </c>
      <c r="I107" s="38">
        <v>110</v>
      </c>
      <c r="J107" s="74">
        <v>120</v>
      </c>
      <c r="K107" s="3" t="s">
        <v>2</v>
      </c>
      <c r="L107" s="3"/>
    </row>
    <row r="108" spans="1:12" x14ac:dyDescent="0.25">
      <c r="A108" s="101"/>
      <c r="B108" s="5">
        <v>106</v>
      </c>
      <c r="C108" s="10" t="s">
        <v>5</v>
      </c>
      <c r="D108" s="75" t="s">
        <v>2</v>
      </c>
      <c r="E108" s="75" t="s">
        <v>2</v>
      </c>
      <c r="F108" s="75" t="s">
        <v>2</v>
      </c>
      <c r="G108" s="84" t="s">
        <v>2</v>
      </c>
      <c r="H108" s="39" t="s">
        <v>2</v>
      </c>
      <c r="I108" s="39">
        <v>92.5</v>
      </c>
      <c r="J108" s="75">
        <v>120</v>
      </c>
      <c r="K108" s="84" t="s">
        <v>2</v>
      </c>
      <c r="L108" s="13"/>
    </row>
    <row r="109" spans="1:12" x14ac:dyDescent="0.25">
      <c r="A109" s="101"/>
      <c r="B109" s="41">
        <v>107</v>
      </c>
      <c r="C109" s="11" t="s">
        <v>7</v>
      </c>
      <c r="D109" s="74" t="s">
        <v>2</v>
      </c>
      <c r="E109" s="74" t="s">
        <v>2</v>
      </c>
      <c r="F109" s="74" t="s">
        <v>2</v>
      </c>
      <c r="G109" s="3" t="s">
        <v>2</v>
      </c>
      <c r="H109" s="38">
        <v>120</v>
      </c>
      <c r="I109" s="38">
        <v>120</v>
      </c>
      <c r="J109" s="74">
        <v>120</v>
      </c>
      <c r="K109" s="3">
        <v>120</v>
      </c>
      <c r="L109" s="15"/>
    </row>
    <row r="110" spans="1:12" x14ac:dyDescent="0.25">
      <c r="A110" s="101"/>
      <c r="B110" s="41">
        <v>108</v>
      </c>
      <c r="C110" s="16" t="s">
        <v>8</v>
      </c>
      <c r="D110" s="20" t="s">
        <v>2</v>
      </c>
      <c r="E110" s="20" t="s">
        <v>2</v>
      </c>
      <c r="F110" s="20" t="s">
        <v>2</v>
      </c>
      <c r="G110" s="21" t="s">
        <v>2</v>
      </c>
      <c r="H110" s="20">
        <v>67.400000000000006</v>
      </c>
      <c r="I110" s="20">
        <v>120</v>
      </c>
      <c r="J110" s="20">
        <v>120</v>
      </c>
      <c r="K110" s="21" t="s">
        <v>2</v>
      </c>
      <c r="L110" s="18"/>
    </row>
    <row r="111" spans="1:12" x14ac:dyDescent="0.25">
      <c r="A111" s="98" t="s">
        <v>40</v>
      </c>
      <c r="B111" s="5">
        <v>109</v>
      </c>
      <c r="C111" s="6" t="s">
        <v>1</v>
      </c>
      <c r="D111" s="74" t="s">
        <v>2</v>
      </c>
      <c r="E111" s="74" t="s">
        <v>2</v>
      </c>
      <c r="F111" s="74" t="s">
        <v>2</v>
      </c>
      <c r="G111" s="3">
        <v>102.9</v>
      </c>
      <c r="H111" s="38" t="s">
        <v>2</v>
      </c>
      <c r="I111" s="38">
        <v>56</v>
      </c>
      <c r="J111" s="74">
        <v>70</v>
      </c>
      <c r="K111" s="3">
        <v>60</v>
      </c>
      <c r="L111" s="3"/>
    </row>
    <row r="112" spans="1:12" x14ac:dyDescent="0.25">
      <c r="A112" s="98"/>
      <c r="B112" s="41">
        <v>110</v>
      </c>
      <c r="C112" s="10" t="s">
        <v>3</v>
      </c>
      <c r="D112" s="75" t="s">
        <v>2</v>
      </c>
      <c r="E112" s="75" t="s">
        <v>2</v>
      </c>
      <c r="F112" s="75" t="s">
        <v>2</v>
      </c>
      <c r="G112" s="84">
        <v>61.4</v>
      </c>
      <c r="H112" s="39" t="s">
        <v>2</v>
      </c>
      <c r="I112" s="39">
        <v>108</v>
      </c>
      <c r="J112" s="75" t="s">
        <v>2</v>
      </c>
      <c r="K112" s="84" t="s">
        <v>2</v>
      </c>
      <c r="L112" s="40"/>
    </row>
    <row r="113" spans="1:12" x14ac:dyDescent="0.25">
      <c r="A113" s="98"/>
      <c r="B113" s="41">
        <v>111</v>
      </c>
      <c r="C113" s="11" t="s">
        <v>4</v>
      </c>
      <c r="D113" s="74" t="s">
        <v>2</v>
      </c>
      <c r="E113" s="74" t="s">
        <v>2</v>
      </c>
      <c r="F113" s="74" t="s">
        <v>2</v>
      </c>
      <c r="G113" s="3" t="s">
        <v>2</v>
      </c>
      <c r="H113" s="38" t="s">
        <v>2</v>
      </c>
      <c r="I113" s="38">
        <v>120</v>
      </c>
      <c r="J113" s="74" t="s">
        <v>2</v>
      </c>
      <c r="K113" s="3" t="s">
        <v>2</v>
      </c>
      <c r="L113" s="3"/>
    </row>
    <row r="114" spans="1:12" x14ac:dyDescent="0.25">
      <c r="A114" s="98"/>
      <c r="B114" s="5">
        <v>112</v>
      </c>
      <c r="C114" s="10" t="s">
        <v>5</v>
      </c>
      <c r="D114" s="75" t="s">
        <v>2</v>
      </c>
      <c r="E114" s="75" t="s">
        <v>2</v>
      </c>
      <c r="F114" s="75" t="s">
        <v>2</v>
      </c>
      <c r="G114" s="84">
        <v>56.97</v>
      </c>
      <c r="H114" s="39">
        <v>120</v>
      </c>
      <c r="I114" s="39">
        <v>72</v>
      </c>
      <c r="J114" s="75" t="s">
        <v>2</v>
      </c>
      <c r="K114" s="84" t="s">
        <v>2</v>
      </c>
      <c r="L114" s="13"/>
    </row>
    <row r="115" spans="1:12" x14ac:dyDescent="0.25">
      <c r="A115" s="98"/>
      <c r="B115" s="41">
        <v>113</v>
      </c>
      <c r="C115" s="11" t="s">
        <v>7</v>
      </c>
      <c r="D115" s="74" t="s">
        <v>2</v>
      </c>
      <c r="E115" s="74" t="s">
        <v>2</v>
      </c>
      <c r="F115" s="74" t="s">
        <v>2</v>
      </c>
      <c r="G115" s="3" t="s">
        <v>2</v>
      </c>
      <c r="H115" s="38">
        <v>120</v>
      </c>
      <c r="I115" s="38">
        <v>120</v>
      </c>
      <c r="J115" s="74">
        <v>102.5</v>
      </c>
      <c r="K115" s="3" t="s">
        <v>2</v>
      </c>
      <c r="L115" s="15"/>
    </row>
    <row r="116" spans="1:12" x14ac:dyDescent="0.25">
      <c r="A116" s="98"/>
      <c r="B116" s="41">
        <v>114</v>
      </c>
      <c r="C116" s="16" t="s">
        <v>8</v>
      </c>
      <c r="D116" s="20" t="s">
        <v>2</v>
      </c>
      <c r="E116" s="20" t="s">
        <v>2</v>
      </c>
      <c r="F116" s="20" t="s">
        <v>2</v>
      </c>
      <c r="G116" s="21">
        <v>61.78</v>
      </c>
      <c r="H116" s="20">
        <v>120</v>
      </c>
      <c r="I116" s="20">
        <v>120</v>
      </c>
      <c r="J116" s="20">
        <v>120</v>
      </c>
      <c r="K116" s="21" t="s">
        <v>2</v>
      </c>
      <c r="L116" s="18"/>
    </row>
    <row r="117" spans="1:12" x14ac:dyDescent="0.25">
      <c r="A117" s="99" t="s">
        <v>41</v>
      </c>
      <c r="B117" s="5">
        <v>115</v>
      </c>
      <c r="C117" s="6" t="s">
        <v>1</v>
      </c>
      <c r="D117" s="74" t="s">
        <v>2</v>
      </c>
      <c r="E117" s="74" t="s">
        <v>2</v>
      </c>
      <c r="F117" s="74" t="s">
        <v>2</v>
      </c>
      <c r="G117" s="3" t="s">
        <v>2</v>
      </c>
      <c r="H117" s="38" t="s">
        <v>2</v>
      </c>
      <c r="I117" s="38" t="s">
        <v>2</v>
      </c>
      <c r="J117" s="74" t="s">
        <v>2</v>
      </c>
      <c r="K117" s="3" t="s">
        <v>2</v>
      </c>
      <c r="L117" s="3"/>
    </row>
    <row r="118" spans="1:12" x14ac:dyDescent="0.25">
      <c r="A118" s="99"/>
      <c r="B118" s="41">
        <v>116</v>
      </c>
      <c r="C118" s="10" t="s">
        <v>3</v>
      </c>
      <c r="D118" s="75" t="s">
        <v>2</v>
      </c>
      <c r="E118" s="75" t="s">
        <v>2</v>
      </c>
      <c r="F118" s="75" t="s">
        <v>2</v>
      </c>
      <c r="G118" s="84" t="s">
        <v>2</v>
      </c>
      <c r="H118" s="39" t="s">
        <v>2</v>
      </c>
      <c r="I118" s="39" t="s">
        <v>2</v>
      </c>
      <c r="J118" s="75" t="s">
        <v>2</v>
      </c>
      <c r="K118" s="84" t="s">
        <v>2</v>
      </c>
      <c r="L118" s="40"/>
    </row>
    <row r="119" spans="1:12" x14ac:dyDescent="0.25">
      <c r="A119" s="99"/>
      <c r="B119" s="41">
        <v>117</v>
      </c>
      <c r="C119" s="11" t="s">
        <v>4</v>
      </c>
      <c r="D119" s="74" t="s">
        <v>2</v>
      </c>
      <c r="E119" s="74" t="s">
        <v>2</v>
      </c>
      <c r="F119" s="74" t="s">
        <v>2</v>
      </c>
      <c r="G119" s="3" t="s">
        <v>2</v>
      </c>
      <c r="H119" s="38" t="s">
        <v>2</v>
      </c>
      <c r="I119" s="38" t="s">
        <v>2</v>
      </c>
      <c r="J119" s="74" t="s">
        <v>2</v>
      </c>
      <c r="K119" s="3" t="s">
        <v>2</v>
      </c>
      <c r="L119" s="3"/>
    </row>
    <row r="120" spans="1:12" x14ac:dyDescent="0.25">
      <c r="A120" s="99"/>
      <c r="B120" s="5">
        <v>118</v>
      </c>
      <c r="C120" s="10" t="s">
        <v>5</v>
      </c>
      <c r="D120" s="75" t="s">
        <v>2</v>
      </c>
      <c r="E120" s="75" t="s">
        <v>2</v>
      </c>
      <c r="F120" s="75" t="s">
        <v>2</v>
      </c>
      <c r="G120" s="84" t="s">
        <v>2</v>
      </c>
      <c r="H120" s="39">
        <v>109</v>
      </c>
      <c r="I120" s="39" t="s">
        <v>2</v>
      </c>
      <c r="J120" s="75" t="s">
        <v>2</v>
      </c>
      <c r="K120" s="84" t="s">
        <v>2</v>
      </c>
      <c r="L120" s="13"/>
    </row>
    <row r="121" spans="1:12" x14ac:dyDescent="0.25">
      <c r="A121" s="99"/>
      <c r="B121" s="41">
        <v>119</v>
      </c>
      <c r="C121" s="11" t="s">
        <v>7</v>
      </c>
      <c r="D121" s="74" t="s">
        <v>2</v>
      </c>
      <c r="E121" s="74" t="s">
        <v>2</v>
      </c>
      <c r="F121" s="74" t="s">
        <v>2</v>
      </c>
      <c r="G121" s="3" t="s">
        <v>2</v>
      </c>
      <c r="H121" s="38" t="s">
        <v>2</v>
      </c>
      <c r="I121" s="38" t="s">
        <v>2</v>
      </c>
      <c r="J121" s="74" t="s">
        <v>2</v>
      </c>
      <c r="K121" s="3">
        <v>120</v>
      </c>
      <c r="L121" s="15"/>
    </row>
    <row r="122" spans="1:12" x14ac:dyDescent="0.25">
      <c r="A122" s="100"/>
      <c r="B122" s="92">
        <v>120</v>
      </c>
      <c r="C122" s="16" t="s">
        <v>8</v>
      </c>
      <c r="D122" s="20" t="s">
        <v>2</v>
      </c>
      <c r="E122" s="20" t="s">
        <v>2</v>
      </c>
      <c r="F122" s="20" t="s">
        <v>2</v>
      </c>
      <c r="G122" s="21" t="s">
        <v>2</v>
      </c>
      <c r="H122" s="20">
        <v>95</v>
      </c>
      <c r="I122" s="20" t="s">
        <v>2</v>
      </c>
      <c r="J122" s="20" t="s">
        <v>2</v>
      </c>
      <c r="K122" s="21" t="s">
        <v>2</v>
      </c>
      <c r="L122" s="18"/>
    </row>
    <row r="123" spans="1:12" x14ac:dyDescent="0.25">
      <c r="A123" s="98" t="s">
        <v>49</v>
      </c>
      <c r="B123" s="85">
        <v>121</v>
      </c>
      <c r="C123" s="6" t="s">
        <v>1</v>
      </c>
      <c r="D123" s="74" t="s">
        <v>2</v>
      </c>
      <c r="E123" s="74" t="s">
        <v>2</v>
      </c>
      <c r="F123" s="74" t="s">
        <v>2</v>
      </c>
      <c r="G123" s="3" t="s">
        <v>2</v>
      </c>
      <c r="H123" s="74" t="s">
        <v>2</v>
      </c>
      <c r="I123" s="74" t="s">
        <v>2</v>
      </c>
      <c r="J123" s="74" t="s">
        <v>2</v>
      </c>
      <c r="K123" s="3">
        <v>115</v>
      </c>
    </row>
    <row r="124" spans="1:12" x14ac:dyDescent="0.25">
      <c r="A124" s="98"/>
      <c r="B124" s="85">
        <v>122</v>
      </c>
      <c r="C124" s="10" t="s">
        <v>3</v>
      </c>
      <c r="D124" s="75" t="s">
        <v>2</v>
      </c>
      <c r="E124" s="75" t="s">
        <v>2</v>
      </c>
      <c r="F124" s="75" t="s">
        <v>2</v>
      </c>
      <c r="G124" s="84" t="s">
        <v>2</v>
      </c>
      <c r="H124" s="75" t="s">
        <v>2</v>
      </c>
      <c r="I124" s="75" t="s">
        <v>2</v>
      </c>
      <c r="J124" s="75" t="s">
        <v>2</v>
      </c>
      <c r="K124" s="84">
        <v>110</v>
      </c>
    </row>
    <row r="125" spans="1:12" x14ac:dyDescent="0.25">
      <c r="A125" s="98"/>
      <c r="B125" s="85">
        <v>123</v>
      </c>
      <c r="C125" s="11" t="s">
        <v>4</v>
      </c>
      <c r="D125" s="74" t="s">
        <v>2</v>
      </c>
      <c r="E125" s="74" t="s">
        <v>2</v>
      </c>
      <c r="F125" s="74" t="s">
        <v>2</v>
      </c>
      <c r="G125" s="3" t="s">
        <v>2</v>
      </c>
      <c r="H125" s="74" t="s">
        <v>2</v>
      </c>
      <c r="I125" s="74" t="s">
        <v>2</v>
      </c>
      <c r="J125" s="74" t="s">
        <v>2</v>
      </c>
      <c r="K125" s="3">
        <v>120</v>
      </c>
    </row>
    <row r="126" spans="1:12" x14ac:dyDescent="0.25">
      <c r="A126" s="98"/>
      <c r="B126" s="85">
        <v>124</v>
      </c>
      <c r="C126" s="10" t="s">
        <v>5</v>
      </c>
      <c r="D126" s="75" t="s">
        <v>2</v>
      </c>
      <c r="E126" s="75" t="s">
        <v>2</v>
      </c>
      <c r="F126" s="75" t="s">
        <v>2</v>
      </c>
      <c r="G126" s="84" t="s">
        <v>2</v>
      </c>
      <c r="H126" s="75" t="s">
        <v>2</v>
      </c>
      <c r="I126" s="75" t="s">
        <v>2</v>
      </c>
      <c r="J126" s="75" t="s">
        <v>2</v>
      </c>
      <c r="K126" s="84">
        <v>100</v>
      </c>
    </row>
    <row r="127" spans="1:12" x14ac:dyDescent="0.25">
      <c r="A127" s="98"/>
      <c r="B127" s="85">
        <v>125</v>
      </c>
      <c r="C127" s="11" t="s">
        <v>7</v>
      </c>
      <c r="D127" s="74" t="s">
        <v>2</v>
      </c>
      <c r="E127" s="74" t="s">
        <v>2</v>
      </c>
      <c r="F127" s="74" t="s">
        <v>2</v>
      </c>
      <c r="G127" s="3" t="s">
        <v>2</v>
      </c>
      <c r="H127" s="74" t="s">
        <v>2</v>
      </c>
      <c r="I127" s="74" t="s">
        <v>2</v>
      </c>
      <c r="J127" s="74" t="s">
        <v>2</v>
      </c>
      <c r="K127" s="3" t="s">
        <v>2</v>
      </c>
    </row>
    <row r="128" spans="1:12" x14ac:dyDescent="0.25">
      <c r="A128" s="98"/>
      <c r="B128" s="92">
        <v>126</v>
      </c>
      <c r="C128" s="16" t="s">
        <v>8</v>
      </c>
      <c r="D128" s="20" t="s">
        <v>2</v>
      </c>
      <c r="E128" s="20" t="s">
        <v>2</v>
      </c>
      <c r="F128" s="20" t="s">
        <v>2</v>
      </c>
      <c r="G128" s="21" t="s">
        <v>2</v>
      </c>
      <c r="H128" s="20" t="s">
        <v>2</v>
      </c>
      <c r="I128" s="20" t="s">
        <v>2</v>
      </c>
      <c r="J128" s="20" t="s">
        <v>2</v>
      </c>
      <c r="K128" s="21" t="s">
        <v>2</v>
      </c>
    </row>
    <row r="129" spans="1:11" x14ac:dyDescent="0.25">
      <c r="A129" s="99" t="s">
        <v>50</v>
      </c>
      <c r="B129" s="85">
        <v>127</v>
      </c>
      <c r="C129" s="6" t="s">
        <v>1</v>
      </c>
      <c r="D129" s="74" t="s">
        <v>2</v>
      </c>
      <c r="E129" s="74" t="s">
        <v>2</v>
      </c>
      <c r="F129" s="74" t="s">
        <v>2</v>
      </c>
      <c r="G129" s="3" t="s">
        <v>2</v>
      </c>
      <c r="H129" s="74" t="s">
        <v>2</v>
      </c>
      <c r="I129" s="74" t="s">
        <v>2</v>
      </c>
      <c r="J129" s="74" t="s">
        <v>2</v>
      </c>
      <c r="K129" s="3" t="s">
        <v>2</v>
      </c>
    </row>
    <row r="130" spans="1:11" x14ac:dyDescent="0.25">
      <c r="A130" s="99"/>
      <c r="B130" s="85">
        <v>128</v>
      </c>
      <c r="C130" s="10" t="s">
        <v>3</v>
      </c>
      <c r="D130" s="75" t="s">
        <v>2</v>
      </c>
      <c r="E130" s="75" t="s">
        <v>2</v>
      </c>
      <c r="F130" s="75" t="s">
        <v>2</v>
      </c>
      <c r="G130" s="84" t="s">
        <v>2</v>
      </c>
      <c r="H130" s="75" t="s">
        <v>2</v>
      </c>
      <c r="I130" s="75" t="s">
        <v>2</v>
      </c>
      <c r="J130" s="75" t="s">
        <v>2</v>
      </c>
      <c r="K130" s="84">
        <v>89</v>
      </c>
    </row>
    <row r="131" spans="1:11" x14ac:dyDescent="0.25">
      <c r="A131" s="99"/>
      <c r="B131" s="85">
        <v>129</v>
      </c>
      <c r="C131" s="11" t="s">
        <v>4</v>
      </c>
      <c r="D131" s="74" t="s">
        <v>2</v>
      </c>
      <c r="E131" s="74" t="s">
        <v>2</v>
      </c>
      <c r="F131" s="74" t="s">
        <v>2</v>
      </c>
      <c r="G131" s="3" t="s">
        <v>2</v>
      </c>
      <c r="H131" s="74" t="s">
        <v>2</v>
      </c>
      <c r="I131" s="74" t="s">
        <v>2</v>
      </c>
      <c r="J131" s="74" t="s">
        <v>2</v>
      </c>
      <c r="K131" s="3">
        <v>110.4</v>
      </c>
    </row>
    <row r="132" spans="1:11" x14ac:dyDescent="0.25">
      <c r="A132" s="99"/>
      <c r="B132" s="85">
        <v>130</v>
      </c>
      <c r="C132" s="10" t="s">
        <v>5</v>
      </c>
      <c r="D132" s="75" t="s">
        <v>2</v>
      </c>
      <c r="E132" s="75" t="s">
        <v>2</v>
      </c>
      <c r="F132" s="75" t="s">
        <v>2</v>
      </c>
      <c r="G132" s="84" t="s">
        <v>2</v>
      </c>
      <c r="H132" s="75" t="s">
        <v>2</v>
      </c>
      <c r="I132" s="75" t="s">
        <v>2</v>
      </c>
      <c r="J132" s="75" t="s">
        <v>2</v>
      </c>
      <c r="K132" s="84">
        <v>100</v>
      </c>
    </row>
    <row r="133" spans="1:11" x14ac:dyDescent="0.25">
      <c r="A133" s="99"/>
      <c r="B133" s="85">
        <v>131</v>
      </c>
      <c r="C133" s="11" t="s">
        <v>7</v>
      </c>
      <c r="D133" s="74" t="s">
        <v>2</v>
      </c>
      <c r="E133" s="74" t="s">
        <v>2</v>
      </c>
      <c r="F133" s="74" t="s">
        <v>2</v>
      </c>
      <c r="G133" s="3" t="s">
        <v>2</v>
      </c>
      <c r="H133" s="74" t="s">
        <v>2</v>
      </c>
      <c r="I133" s="74" t="s">
        <v>2</v>
      </c>
      <c r="J133" s="74" t="s">
        <v>2</v>
      </c>
      <c r="K133" s="3">
        <v>81.5</v>
      </c>
    </row>
    <row r="134" spans="1:11" x14ac:dyDescent="0.25">
      <c r="A134" s="100"/>
      <c r="B134" s="92">
        <v>132</v>
      </c>
      <c r="C134" s="16" t="s">
        <v>8</v>
      </c>
      <c r="D134" s="20" t="s">
        <v>2</v>
      </c>
      <c r="E134" s="20" t="s">
        <v>2</v>
      </c>
      <c r="F134" s="20" t="s">
        <v>2</v>
      </c>
      <c r="G134" s="21" t="s">
        <v>2</v>
      </c>
      <c r="H134" s="20" t="s">
        <v>2</v>
      </c>
      <c r="I134" s="20" t="s">
        <v>2</v>
      </c>
      <c r="J134" s="20" t="s">
        <v>2</v>
      </c>
      <c r="K134" s="21">
        <v>90</v>
      </c>
    </row>
    <row r="135" spans="1:11" x14ac:dyDescent="0.25">
      <c r="A135" s="98" t="s">
        <v>51</v>
      </c>
      <c r="B135" s="85">
        <v>133</v>
      </c>
      <c r="C135" s="6" t="s">
        <v>1</v>
      </c>
      <c r="D135" s="74" t="s">
        <v>2</v>
      </c>
      <c r="E135" s="74" t="s">
        <v>2</v>
      </c>
      <c r="F135" s="74" t="s">
        <v>2</v>
      </c>
      <c r="G135" s="3" t="s">
        <v>2</v>
      </c>
      <c r="H135" s="74" t="s">
        <v>2</v>
      </c>
      <c r="I135" s="74" t="s">
        <v>2</v>
      </c>
      <c r="J135" s="74" t="s">
        <v>2</v>
      </c>
      <c r="K135" s="3">
        <v>115</v>
      </c>
    </row>
    <row r="136" spans="1:11" x14ac:dyDescent="0.25">
      <c r="A136" s="98"/>
      <c r="B136" s="85">
        <v>134</v>
      </c>
      <c r="C136" s="10" t="s">
        <v>3</v>
      </c>
      <c r="D136" s="75" t="s">
        <v>2</v>
      </c>
      <c r="E136" s="75" t="s">
        <v>2</v>
      </c>
      <c r="F136" s="75" t="s">
        <v>2</v>
      </c>
      <c r="G136" s="84" t="s">
        <v>2</v>
      </c>
      <c r="H136" s="75" t="s">
        <v>2</v>
      </c>
      <c r="I136" s="75" t="s">
        <v>2</v>
      </c>
      <c r="J136" s="75" t="s">
        <v>2</v>
      </c>
      <c r="K136" s="84">
        <v>56.4</v>
      </c>
    </row>
    <row r="137" spans="1:11" x14ac:dyDescent="0.25">
      <c r="A137" s="98"/>
      <c r="B137" s="85">
        <v>135</v>
      </c>
      <c r="C137" s="11" t="s">
        <v>4</v>
      </c>
      <c r="D137" s="74" t="s">
        <v>2</v>
      </c>
      <c r="E137" s="74" t="s">
        <v>2</v>
      </c>
      <c r="F137" s="74" t="s">
        <v>2</v>
      </c>
      <c r="G137" s="3" t="s">
        <v>2</v>
      </c>
      <c r="H137" s="74" t="s">
        <v>2</v>
      </c>
      <c r="I137" s="74" t="s">
        <v>2</v>
      </c>
      <c r="J137" s="74" t="s">
        <v>2</v>
      </c>
      <c r="K137" s="3">
        <v>120</v>
      </c>
    </row>
    <row r="138" spans="1:11" x14ac:dyDescent="0.25">
      <c r="A138" s="98"/>
      <c r="B138" s="85">
        <v>136</v>
      </c>
      <c r="C138" s="10" t="s">
        <v>5</v>
      </c>
      <c r="D138" s="75" t="s">
        <v>2</v>
      </c>
      <c r="E138" s="75" t="s">
        <v>2</v>
      </c>
      <c r="F138" s="75" t="s">
        <v>2</v>
      </c>
      <c r="G138" s="84" t="s">
        <v>2</v>
      </c>
      <c r="H138" s="75" t="s">
        <v>2</v>
      </c>
      <c r="I138" s="75" t="s">
        <v>2</v>
      </c>
      <c r="J138" s="75" t="s">
        <v>2</v>
      </c>
      <c r="K138" s="84">
        <v>98</v>
      </c>
    </row>
    <row r="139" spans="1:11" x14ac:dyDescent="0.25">
      <c r="A139" s="98"/>
      <c r="B139" s="85">
        <v>137</v>
      </c>
      <c r="C139" s="11" t="s">
        <v>7</v>
      </c>
      <c r="D139" s="74" t="s">
        <v>2</v>
      </c>
      <c r="E139" s="74" t="s">
        <v>2</v>
      </c>
      <c r="F139" s="74" t="s">
        <v>2</v>
      </c>
      <c r="G139" s="3" t="s">
        <v>2</v>
      </c>
      <c r="H139" s="74" t="s">
        <v>2</v>
      </c>
      <c r="I139" s="74" t="s">
        <v>2</v>
      </c>
      <c r="J139" s="74" t="s">
        <v>2</v>
      </c>
      <c r="K139" s="3">
        <v>118</v>
      </c>
    </row>
    <row r="140" spans="1:11" x14ac:dyDescent="0.25">
      <c r="A140" s="98"/>
      <c r="B140" s="92">
        <v>138</v>
      </c>
      <c r="C140" s="16" t="s">
        <v>8</v>
      </c>
      <c r="D140" s="20" t="s">
        <v>2</v>
      </c>
      <c r="E140" s="20" t="s">
        <v>2</v>
      </c>
      <c r="F140" s="20" t="s">
        <v>2</v>
      </c>
      <c r="G140" s="21" t="s">
        <v>2</v>
      </c>
      <c r="H140" s="20" t="s">
        <v>2</v>
      </c>
      <c r="I140" s="20" t="s">
        <v>2</v>
      </c>
      <c r="J140" s="20" t="s">
        <v>2</v>
      </c>
      <c r="K140" s="21">
        <v>113.2</v>
      </c>
    </row>
    <row r="141" spans="1:11" x14ac:dyDescent="0.25">
      <c r="A141" s="101" t="s">
        <v>52</v>
      </c>
      <c r="B141" s="85">
        <v>139</v>
      </c>
      <c r="C141" s="6" t="s">
        <v>1</v>
      </c>
      <c r="D141" s="74" t="s">
        <v>2</v>
      </c>
      <c r="E141" s="74" t="s">
        <v>2</v>
      </c>
      <c r="F141" s="74" t="s">
        <v>2</v>
      </c>
      <c r="G141" s="3" t="s">
        <v>2</v>
      </c>
      <c r="H141" s="74" t="s">
        <v>2</v>
      </c>
      <c r="I141" s="74" t="s">
        <v>2</v>
      </c>
      <c r="J141" s="74" t="s">
        <v>2</v>
      </c>
      <c r="K141" s="3">
        <v>120</v>
      </c>
    </row>
    <row r="142" spans="1:11" x14ac:dyDescent="0.25">
      <c r="A142" s="101"/>
      <c r="B142" s="85">
        <v>140</v>
      </c>
      <c r="C142" s="10" t="s">
        <v>3</v>
      </c>
      <c r="D142" s="75" t="s">
        <v>2</v>
      </c>
      <c r="E142" s="75" t="s">
        <v>2</v>
      </c>
      <c r="F142" s="75" t="s">
        <v>2</v>
      </c>
      <c r="G142" s="84" t="s">
        <v>2</v>
      </c>
      <c r="H142" s="75" t="s">
        <v>2</v>
      </c>
      <c r="I142" s="75" t="s">
        <v>2</v>
      </c>
      <c r="J142" s="75" t="s">
        <v>2</v>
      </c>
      <c r="K142" s="84">
        <v>120</v>
      </c>
    </row>
    <row r="143" spans="1:11" x14ac:dyDescent="0.25">
      <c r="A143" s="101"/>
      <c r="B143" s="85">
        <v>141</v>
      </c>
      <c r="C143" s="11" t="s">
        <v>4</v>
      </c>
      <c r="D143" s="74" t="s">
        <v>2</v>
      </c>
      <c r="E143" s="74" t="s">
        <v>2</v>
      </c>
      <c r="F143" s="74" t="s">
        <v>2</v>
      </c>
      <c r="G143" s="3" t="s">
        <v>2</v>
      </c>
      <c r="H143" s="74" t="s">
        <v>2</v>
      </c>
      <c r="I143" s="74" t="s">
        <v>2</v>
      </c>
      <c r="J143" s="74" t="s">
        <v>2</v>
      </c>
      <c r="K143" s="3">
        <v>120</v>
      </c>
    </row>
    <row r="144" spans="1:11" x14ac:dyDescent="0.25">
      <c r="A144" s="101"/>
      <c r="B144" s="85">
        <v>142</v>
      </c>
      <c r="C144" s="10" t="s">
        <v>5</v>
      </c>
      <c r="D144" s="75" t="s">
        <v>2</v>
      </c>
      <c r="E144" s="75" t="s">
        <v>2</v>
      </c>
      <c r="F144" s="75" t="s">
        <v>2</v>
      </c>
      <c r="G144" s="84" t="s">
        <v>2</v>
      </c>
      <c r="H144" s="75" t="s">
        <v>2</v>
      </c>
      <c r="I144" s="75" t="s">
        <v>2</v>
      </c>
      <c r="J144" s="75" t="s">
        <v>2</v>
      </c>
      <c r="K144" s="84">
        <v>120</v>
      </c>
    </row>
    <row r="145" spans="1:11" x14ac:dyDescent="0.25">
      <c r="A145" s="101"/>
      <c r="B145" s="85">
        <v>143</v>
      </c>
      <c r="C145" s="11" t="s">
        <v>7</v>
      </c>
      <c r="D145" s="74" t="s">
        <v>2</v>
      </c>
      <c r="E145" s="74" t="s">
        <v>2</v>
      </c>
      <c r="F145" s="74" t="s">
        <v>2</v>
      </c>
      <c r="G145" s="3" t="s">
        <v>2</v>
      </c>
      <c r="H145" s="74" t="s">
        <v>2</v>
      </c>
      <c r="I145" s="74" t="s">
        <v>2</v>
      </c>
      <c r="J145" s="74" t="s">
        <v>2</v>
      </c>
      <c r="K145" s="3">
        <v>120</v>
      </c>
    </row>
    <row r="146" spans="1:11" x14ac:dyDescent="0.25">
      <c r="A146" s="102"/>
      <c r="B146" s="92">
        <v>144</v>
      </c>
      <c r="C146" s="16" t="s">
        <v>8</v>
      </c>
      <c r="D146" s="20" t="s">
        <v>2</v>
      </c>
      <c r="E146" s="20" t="s">
        <v>2</v>
      </c>
      <c r="F146" s="20" t="s">
        <v>2</v>
      </c>
      <c r="G146" s="21" t="s">
        <v>2</v>
      </c>
      <c r="H146" s="20" t="s">
        <v>2</v>
      </c>
      <c r="I146" s="20" t="s">
        <v>2</v>
      </c>
      <c r="J146" s="20" t="s">
        <v>2</v>
      </c>
      <c r="K146" s="21">
        <v>120</v>
      </c>
    </row>
  </sheetData>
  <sheetProtection algorithmName="SHA-512" hashValue="XWoB9lAK9UEX0dhVCGLElfxjstQr9cRQy9Lpek8EuD3gvqQ5A5j3DXiPvA39CEIoiSch0S2OVTbFUbENQwUqOQ==" saltValue="Jfo8Uvse1ullnly76sHbqw==" spinCount="100000" sheet="1" objects="1" scenarios="1"/>
  <mergeCells count="26">
    <mergeCell ref="H1:K1"/>
    <mergeCell ref="A27:A32"/>
    <mergeCell ref="A33:A38"/>
    <mergeCell ref="A39:A44"/>
    <mergeCell ref="A45:A50"/>
    <mergeCell ref="A3:A8"/>
    <mergeCell ref="A9:A14"/>
    <mergeCell ref="A15:A20"/>
    <mergeCell ref="A21:A26"/>
    <mergeCell ref="D1:G1"/>
    <mergeCell ref="A93:A98"/>
    <mergeCell ref="A51:A56"/>
    <mergeCell ref="A99:A104"/>
    <mergeCell ref="A105:A110"/>
    <mergeCell ref="A111:A116"/>
    <mergeCell ref="A57:A62"/>
    <mergeCell ref="A63:A68"/>
    <mergeCell ref="A69:A74"/>
    <mergeCell ref="A75:A80"/>
    <mergeCell ref="A81:A86"/>
    <mergeCell ref="A87:A92"/>
    <mergeCell ref="A123:A128"/>
    <mergeCell ref="A129:A134"/>
    <mergeCell ref="A135:A140"/>
    <mergeCell ref="A141:A146"/>
    <mergeCell ref="A117:A1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A037-D484-4BB2-BB9E-2DB35E5FB630}">
  <dimension ref="B2:R12"/>
  <sheetViews>
    <sheetView showGridLines="0" zoomScaleNormal="100" workbookViewId="0">
      <selection activeCell="A11" sqref="A11"/>
    </sheetView>
  </sheetViews>
  <sheetFormatPr defaultRowHeight="15" x14ac:dyDescent="0.25"/>
  <cols>
    <col min="3" max="3" width="48.42578125" customWidth="1"/>
    <col min="5" max="5" width="8.85546875" hidden="1" customWidth="1"/>
    <col min="6" max="6" width="10.7109375" customWidth="1"/>
    <col min="14" max="14" width="10.85546875" customWidth="1"/>
    <col min="15" max="15" width="10.5703125" customWidth="1"/>
    <col min="16" max="16" width="10" customWidth="1"/>
  </cols>
  <sheetData>
    <row r="2" spans="2:18" ht="23.25" x14ac:dyDescent="0.35">
      <c r="B2" s="63" t="s">
        <v>47</v>
      </c>
    </row>
    <row r="3" spans="2:18" ht="23.25" customHeight="1" x14ac:dyDescent="0.35">
      <c r="B3" s="63"/>
      <c r="N3" s="64"/>
      <c r="O3" s="64"/>
      <c r="P3" s="64"/>
    </row>
    <row r="4" spans="2:18" ht="15" customHeight="1" x14ac:dyDescent="0.25">
      <c r="F4" s="113" t="s">
        <v>45</v>
      </c>
      <c r="G4" s="114"/>
      <c r="H4" s="114"/>
      <c r="I4" s="115"/>
      <c r="J4" s="116"/>
      <c r="N4" s="121" t="s">
        <v>46</v>
      </c>
      <c r="O4" s="122"/>
      <c r="P4" s="122"/>
      <c r="Q4" s="123"/>
      <c r="R4" s="116"/>
    </row>
    <row r="5" spans="2:18" ht="15" customHeight="1" x14ac:dyDescent="0.25">
      <c r="F5" s="117"/>
      <c r="G5" s="118"/>
      <c r="H5" s="118"/>
      <c r="I5" s="119"/>
      <c r="J5" s="120"/>
      <c r="N5" s="124" t="s">
        <v>48</v>
      </c>
      <c r="O5" s="125"/>
      <c r="P5" s="125"/>
      <c r="Q5" s="126"/>
      <c r="R5" s="127"/>
    </row>
    <row r="6" spans="2:18" ht="18.75" x14ac:dyDescent="0.3">
      <c r="C6" s="44" t="s">
        <v>42</v>
      </c>
      <c r="F6" s="65" t="s">
        <v>0</v>
      </c>
      <c r="G6" s="66">
        <v>2020</v>
      </c>
      <c r="H6" s="66">
        <v>2021</v>
      </c>
      <c r="I6" s="66">
        <v>2022</v>
      </c>
      <c r="J6" s="66">
        <v>2023</v>
      </c>
      <c r="N6" s="65" t="s">
        <v>0</v>
      </c>
      <c r="O6" s="66">
        <v>2020</v>
      </c>
      <c r="P6" s="66">
        <v>2021</v>
      </c>
      <c r="Q6" s="66">
        <v>2022</v>
      </c>
      <c r="R6" s="66">
        <v>2023</v>
      </c>
    </row>
    <row r="7" spans="2:18" x14ac:dyDescent="0.25">
      <c r="C7" s="68" t="s">
        <v>22</v>
      </c>
      <c r="E7">
        <f>INDEX('Flow &amp; Transparency'!B3:B146,MATCH('Flow &amp; Transparency Data'!C7,'Flow &amp; Transparency'!A3:A146,0))</f>
        <v>1</v>
      </c>
      <c r="F7" s="66" t="s">
        <v>1</v>
      </c>
      <c r="G7" s="67" t="str">
        <f>VLOOKUP($E7,'Flow &amp; Transparency'!$B$3:$Y$146,3)</f>
        <v>-</v>
      </c>
      <c r="H7" s="67" t="str">
        <f>VLOOKUP($E7,'Flow &amp; Transparency'!$B$3:$Y$146,4)</f>
        <v>-</v>
      </c>
      <c r="I7" s="67" t="str">
        <f>VLOOKUP($E7,'Flow &amp; Transparency'!$B$3:$Y$146,5)</f>
        <v>-</v>
      </c>
      <c r="J7" s="67" t="str">
        <f>VLOOKUP($E7,'Flow &amp; Transparency'!$B$3:$Y$146,6)</f>
        <v>-</v>
      </c>
      <c r="N7" s="66" t="s">
        <v>1</v>
      </c>
      <c r="O7" s="67" t="str">
        <f>VLOOKUP($E7,'Flow &amp; Transparency'!$B$3:$Y$146,7)</f>
        <v>-</v>
      </c>
      <c r="P7" s="67" t="str">
        <f>VLOOKUP($E7,'Flow &amp; Transparency'!$B$3:$Y$146,8)</f>
        <v>-</v>
      </c>
      <c r="Q7" s="67">
        <f>VLOOKUP($E7,'Flow &amp; Transparency'!$B$3:$Y$146,9)</f>
        <v>120</v>
      </c>
      <c r="R7" s="67">
        <f>VLOOKUP($E7,'Flow &amp; Transparency'!$B$3:$Y$146,10)</f>
        <v>120</v>
      </c>
    </row>
    <row r="8" spans="2:18" x14ac:dyDescent="0.25">
      <c r="E8">
        <f>E7+1</f>
        <v>2</v>
      </c>
      <c r="F8" s="66" t="s">
        <v>3</v>
      </c>
      <c r="G8" s="67" t="str">
        <f>VLOOKUP($E8,'Flow &amp; Transparency'!$B$3:$Y$146,3)</f>
        <v>-</v>
      </c>
      <c r="H8" s="67">
        <f>VLOOKUP($E8,'Flow &amp; Transparency'!$B$3:$Y$146,4)</f>
        <v>4.67</v>
      </c>
      <c r="I8" s="67" t="str">
        <f>VLOOKUP($E8,'Flow &amp; Transparency'!$B$3:$Y$146,5)</f>
        <v>-</v>
      </c>
      <c r="J8" s="67" t="str">
        <f>VLOOKUP($E8,'Flow &amp; Transparency'!$B$3:$Y$146,6)</f>
        <v>-</v>
      </c>
      <c r="N8" s="66" t="s">
        <v>3</v>
      </c>
      <c r="O8" s="67" t="str">
        <f>VLOOKUP($E8,'Flow &amp; Transparency'!$B$3:$Y$146,7)</f>
        <v>-</v>
      </c>
      <c r="P8" s="67">
        <f>VLOOKUP($E8,'Flow &amp; Transparency'!$B$3:$Y$146,8)</f>
        <v>82.9</v>
      </c>
      <c r="Q8" s="67" t="str">
        <f>VLOOKUP($E8,'Flow &amp; Transparency'!$B$3:$Y$146,9)</f>
        <v>-</v>
      </c>
      <c r="R8" s="67">
        <f>VLOOKUP($E8,'Flow &amp; Transparency'!$B$3:$Y$146,10)</f>
        <v>75</v>
      </c>
    </row>
    <row r="9" spans="2:18" x14ac:dyDescent="0.25">
      <c r="E9">
        <f t="shared" ref="E9:E12" si="0">E8+1</f>
        <v>3</v>
      </c>
      <c r="F9" s="66" t="s">
        <v>4</v>
      </c>
      <c r="G9" s="67" t="str">
        <f>VLOOKUP($E9,'Flow &amp; Transparency'!$B$3:$Y$146,3)</f>
        <v>-</v>
      </c>
      <c r="H9" s="67">
        <f>VLOOKUP($E9,'Flow &amp; Transparency'!$B$3:$Y$146,4)</f>
        <v>40.700000000000003</v>
      </c>
      <c r="I9" s="67" t="str">
        <f>VLOOKUP($E9,'Flow &amp; Transparency'!$B$3:$Y$146,5)</f>
        <v>-</v>
      </c>
      <c r="J9" s="67" t="str">
        <f>VLOOKUP($E9,'Flow &amp; Transparency'!$B$3:$Y$146,6)</f>
        <v>-</v>
      </c>
      <c r="N9" s="66" t="s">
        <v>4</v>
      </c>
      <c r="O9" s="67" t="str">
        <f>VLOOKUP($E9,'Flow &amp; Transparency'!$B$3:$Y$146,7)</f>
        <v>-</v>
      </c>
      <c r="P9" s="67">
        <f>VLOOKUP($E9,'Flow &amp; Transparency'!$B$3:$Y$146,8)</f>
        <v>93.7</v>
      </c>
      <c r="Q9" s="67" t="str">
        <f>VLOOKUP($E9,'Flow &amp; Transparency'!$B$3:$Y$146,9)</f>
        <v>-</v>
      </c>
      <c r="R9" s="67">
        <f>VLOOKUP($E9,'Flow &amp; Transparency'!$B$3:$Y$146,10)</f>
        <v>120</v>
      </c>
    </row>
    <row r="10" spans="2:18" x14ac:dyDescent="0.25">
      <c r="E10">
        <f t="shared" si="0"/>
        <v>4</v>
      </c>
      <c r="F10" s="66" t="s">
        <v>5</v>
      </c>
      <c r="G10" s="67" t="str">
        <f>VLOOKUP($E10,'Flow &amp; Transparency'!$B$3:$Y$146,3)</f>
        <v>-</v>
      </c>
      <c r="H10" s="67" t="str">
        <f>VLOOKUP($E10,'Flow &amp; Transparency'!$B$3:$Y$146,4)</f>
        <v>-</v>
      </c>
      <c r="I10" s="67" t="str">
        <f>VLOOKUP($E10,'Flow &amp; Transparency'!$B$3:$Y$146,5)</f>
        <v>-</v>
      </c>
      <c r="J10" s="67" t="str">
        <f>VLOOKUP($E10,'Flow &amp; Transparency'!$B$3:$Y$146,6)</f>
        <v>-</v>
      </c>
      <c r="N10" s="66" t="s">
        <v>5</v>
      </c>
      <c r="O10" s="67" t="str">
        <f>VLOOKUP($E10,'Flow &amp; Transparency'!$B$3:$Y$146,7)</f>
        <v>-</v>
      </c>
      <c r="P10" s="67">
        <f>VLOOKUP($E10,'Flow &amp; Transparency'!$B$3:$Y$146,8)</f>
        <v>91</v>
      </c>
      <c r="Q10" s="67">
        <f>VLOOKUP($E10,'Flow &amp; Transparency'!$B$3:$Y$146,9)</f>
        <v>120</v>
      </c>
      <c r="R10" s="67">
        <f>VLOOKUP($E10,'Flow &amp; Transparency'!$B$3:$Y$146,10)</f>
        <v>120</v>
      </c>
    </row>
    <row r="11" spans="2:18" x14ac:dyDescent="0.25">
      <c r="E11">
        <f t="shared" si="0"/>
        <v>5</v>
      </c>
      <c r="F11" s="66" t="s">
        <v>7</v>
      </c>
      <c r="G11" s="67" t="str">
        <f>VLOOKUP($E11,'Flow &amp; Transparency'!$B$3:$Y$146,3)</f>
        <v>-</v>
      </c>
      <c r="H11" s="67">
        <f>VLOOKUP($E11,'Flow &amp; Transparency'!$B$3:$Y$146,4)</f>
        <v>64.2</v>
      </c>
      <c r="I11" s="67" t="str">
        <f>VLOOKUP($E11,'Flow &amp; Transparency'!$B$3:$Y$146,5)</f>
        <v>-</v>
      </c>
      <c r="J11" s="67" t="str">
        <f>VLOOKUP($E11,'Flow &amp; Transparency'!$B$3:$Y$146,6)</f>
        <v>-</v>
      </c>
      <c r="N11" s="66" t="s">
        <v>7</v>
      </c>
      <c r="O11" s="67" t="str">
        <f>VLOOKUP($E11,'Flow &amp; Transparency'!$B$3:$Y$146,7)</f>
        <v>-</v>
      </c>
      <c r="P11" s="67">
        <f>VLOOKUP($E11,'Flow &amp; Transparency'!$B$3:$Y$146,8)</f>
        <v>72</v>
      </c>
      <c r="Q11" s="67">
        <f>VLOOKUP($E11,'Flow &amp; Transparency'!$B$3:$Y$146,9)</f>
        <v>100</v>
      </c>
      <c r="R11" s="67">
        <f>VLOOKUP($E11,'Flow &amp; Transparency'!$B$3:$Y$146,10)</f>
        <v>120</v>
      </c>
    </row>
    <row r="12" spans="2:18" x14ac:dyDescent="0.25">
      <c r="E12">
        <f t="shared" si="0"/>
        <v>6</v>
      </c>
      <c r="F12" s="66" t="s">
        <v>8</v>
      </c>
      <c r="G12" s="67">
        <f>VLOOKUP($E12,'Flow &amp; Transparency'!$B$3:$Y$146,3)</f>
        <v>6.5</v>
      </c>
      <c r="H12" s="67" t="str">
        <f>VLOOKUP($E12,'Flow &amp; Transparency'!$B$3:$Y$146,4)</f>
        <v>-</v>
      </c>
      <c r="I12" s="67" t="str">
        <f>VLOOKUP($E12,'Flow &amp; Transparency'!$B$3:$Y$146,5)</f>
        <v>-</v>
      </c>
      <c r="J12" s="67" t="str">
        <f>VLOOKUP($E12,'Flow &amp; Transparency'!$B$3:$Y$146,6)</f>
        <v>-</v>
      </c>
      <c r="N12" s="66" t="s">
        <v>8</v>
      </c>
      <c r="O12" s="67">
        <f>VLOOKUP($E12,'Flow &amp; Transparency'!$B$3:$Y$146,7)</f>
        <v>106</v>
      </c>
      <c r="P12" s="67">
        <f>VLOOKUP($E12,'Flow &amp; Transparency'!$B$3:$Y$146,8)</f>
        <v>99</v>
      </c>
      <c r="Q12" s="67">
        <f>VLOOKUP($E12,'Flow &amp; Transparency'!$B$3:$Y$146,9)</f>
        <v>0</v>
      </c>
      <c r="R12" s="67">
        <f>VLOOKUP($E12,'Flow &amp; Transparency'!$B$3:$Y$146,10)</f>
        <v>120</v>
      </c>
    </row>
  </sheetData>
  <sheetProtection algorithmName="SHA-512" hashValue="0fDe1nUWU75pGsp9lIJwjXopv5xkFJ+rM5iLvcuxFXyDDBr2+KJB4SLcwP8GmoSYZwuGE2UVwz1k1oW6nZNgNA==" saltValue="9aBdHWcPUScjgfzJxcS5NQ==" spinCount="100000" sheet="1" objects="1" scenarios="1"/>
  <protectedRanges>
    <protectedRange sqref="C7" name="Range1"/>
  </protectedRanges>
  <mergeCells count="3">
    <mergeCell ref="F4:J5"/>
    <mergeCell ref="N4:R4"/>
    <mergeCell ref="N5:R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3C0173-245D-405B-994B-A7AE1BAC0B17}">
          <x14:formula1>
            <xm:f>Sampling_Sites!$B$3:$B$26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C2B95-B674-4155-9CBC-59055B649C0B}">
  <dimension ref="A1"/>
  <sheetViews>
    <sheetView showGridLines="0" workbookViewId="0">
      <selection activeCell="L42" sqref="L42"/>
    </sheetView>
  </sheetViews>
  <sheetFormatPr defaultRowHeight="15" x14ac:dyDescent="0.25"/>
  <sheetData/>
  <sheetProtection algorithmName="SHA-512" hashValue="ZN4X6UikvySpFy1C1vyj7DxXvQNDmkOqLjSAbQ4P27pB6zQAzfeDErIrlhHsyZnWnj0I7Upn0gn6ccMGMBu/NQ==" saltValue="e1cpkwhZAQo2Qht5VmrNA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88C-41B2-4542-A58E-8CF3415B2799}">
  <dimension ref="B2:B12"/>
  <sheetViews>
    <sheetView workbookViewId="0">
      <selection activeCell="B12" sqref="B12"/>
    </sheetView>
  </sheetViews>
  <sheetFormatPr defaultRowHeight="15" x14ac:dyDescent="0.25"/>
  <sheetData>
    <row r="2" spans="2:2" x14ac:dyDescent="0.25">
      <c r="B2" t="s">
        <v>11</v>
      </c>
    </row>
    <row r="3" spans="2:2" x14ac:dyDescent="0.25">
      <c r="B3">
        <v>7.4999999999999997E-2</v>
      </c>
    </row>
    <row r="4" spans="2:2" x14ac:dyDescent="0.25">
      <c r="B4">
        <v>7.4999999999999997E-2</v>
      </c>
    </row>
    <row r="5" spans="2:2" x14ac:dyDescent="0.25">
      <c r="B5">
        <v>7.4999999999999997E-2</v>
      </c>
    </row>
    <row r="6" spans="2:2" x14ac:dyDescent="0.25">
      <c r="B6">
        <v>7.4999999999999997E-2</v>
      </c>
    </row>
    <row r="7" spans="2:2" x14ac:dyDescent="0.25">
      <c r="B7">
        <v>7.4999999999999997E-2</v>
      </c>
    </row>
    <row r="8" spans="2:2" x14ac:dyDescent="0.25">
      <c r="B8">
        <v>7.4999999999999997E-2</v>
      </c>
    </row>
    <row r="9" spans="2:2" x14ac:dyDescent="0.25">
      <c r="B9">
        <v>7.4999999999999997E-2</v>
      </c>
    </row>
    <row r="10" spans="2:2" x14ac:dyDescent="0.25">
      <c r="B10">
        <v>7.4999999999999997E-2</v>
      </c>
    </row>
    <row r="11" spans="2:2" x14ac:dyDescent="0.25">
      <c r="B11">
        <v>7.4999999999999997E-2</v>
      </c>
    </row>
    <row r="12" spans="2:2" x14ac:dyDescent="0.25">
      <c r="B12">
        <v>7.4999999999999997E-2</v>
      </c>
    </row>
  </sheetData>
  <sheetProtection algorithmName="SHA-512" hashValue="T+iQrpzswyFeK65naL1PkEL1TSxLZRiZPO81hzPbHZTgcf/rTl8vaCEMX959NjwT+H9XKkDHIr1rZdQZP+GsrQ==" saltValue="agDQr/Vvi7fNcbDB1BJ9U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93B5-7148-4BCB-AB1A-65CD893FCA18}">
  <dimension ref="B2:B26"/>
  <sheetViews>
    <sheetView workbookViewId="0">
      <selection activeCell="B26" sqref="B26"/>
    </sheetView>
  </sheetViews>
  <sheetFormatPr defaultRowHeight="15" x14ac:dyDescent="0.25"/>
  <sheetData>
    <row r="2" spans="2:2" x14ac:dyDescent="0.25">
      <c r="B2" t="s">
        <v>21</v>
      </c>
    </row>
    <row r="3" spans="2:2" x14ac:dyDescent="0.25">
      <c r="B3" t="s">
        <v>22</v>
      </c>
    </row>
    <row r="4" spans="2:2" x14ac:dyDescent="0.25">
      <c r="B4" t="s">
        <v>23</v>
      </c>
    </row>
    <row r="5" spans="2:2" ht="15" customHeight="1" x14ac:dyDescent="0.25">
      <c r="B5" t="s">
        <v>24</v>
      </c>
    </row>
    <row r="6" spans="2:2" x14ac:dyDescent="0.25">
      <c r="B6" t="s">
        <v>25</v>
      </c>
    </row>
    <row r="7" spans="2:2" x14ac:dyDescent="0.25">
      <c r="B7" t="s">
        <v>26</v>
      </c>
    </row>
    <row r="8" spans="2:2" x14ac:dyDescent="0.25">
      <c r="B8" t="s">
        <v>27</v>
      </c>
    </row>
    <row r="9" spans="2:2" x14ac:dyDescent="0.25">
      <c r="B9" t="s">
        <v>28</v>
      </c>
    </row>
    <row r="10" spans="2:2" x14ac:dyDescent="0.25">
      <c r="B10" t="s">
        <v>29</v>
      </c>
    </row>
    <row r="11" spans="2:2" ht="15" customHeight="1" x14ac:dyDescent="0.25">
      <c r="B11" t="s">
        <v>30</v>
      </c>
    </row>
    <row r="12" spans="2:2" x14ac:dyDescent="0.25">
      <c r="B12" t="s">
        <v>31</v>
      </c>
    </row>
    <row r="13" spans="2:2" x14ac:dyDescent="0.25">
      <c r="B13" t="s">
        <v>32</v>
      </c>
    </row>
    <row r="14" spans="2:2" x14ac:dyDescent="0.25">
      <c r="B14" t="s">
        <v>33</v>
      </c>
    </row>
    <row r="15" spans="2:2" x14ac:dyDescent="0.25">
      <c r="B15" t="s">
        <v>34</v>
      </c>
    </row>
    <row r="16" spans="2:2" x14ac:dyDescent="0.25">
      <c r="B16" t="s">
        <v>35</v>
      </c>
    </row>
    <row r="17" spans="2:2" ht="15" customHeight="1" x14ac:dyDescent="0.25">
      <c r="B17" t="s">
        <v>36</v>
      </c>
    </row>
    <row r="18" spans="2:2" x14ac:dyDescent="0.25">
      <c r="B18" t="s">
        <v>37</v>
      </c>
    </row>
    <row r="19" spans="2:2" x14ac:dyDescent="0.25">
      <c r="B19" t="s">
        <v>38</v>
      </c>
    </row>
    <row r="20" spans="2:2" x14ac:dyDescent="0.25">
      <c r="B20" t="s">
        <v>39</v>
      </c>
    </row>
    <row r="21" spans="2:2" x14ac:dyDescent="0.25">
      <c r="B21" t="s">
        <v>40</v>
      </c>
    </row>
    <row r="22" spans="2:2" x14ac:dyDescent="0.25">
      <c r="B22" t="s">
        <v>41</v>
      </c>
    </row>
    <row r="23" spans="2:2" x14ac:dyDescent="0.25">
      <c r="B23" t="s">
        <v>49</v>
      </c>
    </row>
    <row r="24" spans="2:2" x14ac:dyDescent="0.25">
      <c r="B24" t="s">
        <v>50</v>
      </c>
    </row>
    <row r="25" spans="2:2" x14ac:dyDescent="0.25">
      <c r="B25" t="s">
        <v>51</v>
      </c>
    </row>
    <row r="26" spans="2:2" x14ac:dyDescent="0.25">
      <c r="B26" t="s">
        <v>52</v>
      </c>
    </row>
  </sheetData>
  <sheetProtection algorithmName="SHA-512" hashValue="QH0EIdc6YVebevOZvsXj1zUbV7BgRR8ofn2NVHnEt9NxIjktksc1TcVlMr9UeChE8OmEL6Io0maLKrI+LkH/zg==" saltValue="KciAns18mkuRsSH1ORMf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6CE7F6DC7C0D4DA0AF81780AAE765D" ma:contentTypeVersion="17" ma:contentTypeDescription="Create a new document." ma:contentTypeScope="" ma:versionID="c0d9856c0b74ae7cc8bfc65d2068c599">
  <xsd:schema xmlns:xsd="http://www.w3.org/2001/XMLSchema" xmlns:xs="http://www.w3.org/2001/XMLSchema" xmlns:p="http://schemas.microsoft.com/office/2006/metadata/properties" xmlns:ns2="88ef169f-e3ce-4d21-8b9a-19a0f047314b" xmlns:ns3="4132283f-3a3c-40b3-b52e-02490be92f81" targetNamespace="http://schemas.microsoft.com/office/2006/metadata/properties" ma:root="true" ma:fieldsID="ac89b10c44db9ab2baed8c05d99af5c2" ns2:_="" ns3:_="">
    <xsd:import namespace="88ef169f-e3ce-4d21-8b9a-19a0f047314b"/>
    <xsd:import namespace="4132283f-3a3c-40b3-b52e-02490be92f81"/>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3:Topic" minOccurs="0"/>
                <xsd:element ref="ns3:Project" minOccurs="0"/>
                <xsd:element ref="ns3:SPOC" minOccurs="0"/>
                <xsd:element ref="ns3:Author0" minOccurs="0"/>
                <xsd:element ref="ns3:Section" minOccurs="0"/>
                <xsd:element ref="ns3:Audience" minOccurs="0"/>
                <xsd:element ref="ns3:Outline_ID" minOccurs="0"/>
                <xsd:element ref="ns3:Topic_x003a_Title" minOccurs="0"/>
                <xsd:element ref="ns3:Category_x003a_Title" minOccurs="0"/>
                <xsd:element ref="ns3:Section_x003a_Title" minOccurs="0"/>
                <xsd:element ref="ns3:Section_x003a_Code" minOccurs="0"/>
                <xsd:element ref="ns3:Project_x003a_Title"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f169f-e3ce-4d21-8b9a-19a0f04731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32283f-3a3c-40b3-b52e-02490be92f81" elementFormDefault="qualified">
    <xsd:import namespace="http://schemas.microsoft.com/office/2006/documentManagement/types"/>
    <xsd:import namespace="http://schemas.microsoft.com/office/infopath/2007/PartnerControls"/>
    <xsd:element name="Category" ma:index="11" nillable="true" ma:displayName="Category" ma:list="{e3af0c40-ebd1-4426-b1c2-89ede7b0b586}" ma:internalName="Category" ma:showField="Title">
      <xsd:simpleType>
        <xsd:restriction base="dms:Lookup"/>
      </xsd:simpleType>
    </xsd:element>
    <xsd:element name="Topic" ma:index="12" nillable="true" ma:displayName="Topic" ma:list="{8541b623-a3e2-4c0d-aa04-71bdc4581a66}" ma:internalName="Topic" ma:showField="Title">
      <xsd:simpleType>
        <xsd:restriction base="dms:Lookup"/>
      </xsd:simpleType>
    </xsd:element>
    <xsd:element name="Project" ma:index="13" nillable="true" ma:displayName="Project" ma:list="{777a5c81-9a98-4905-9ef5-634c539d30c0}" ma:internalName="Project" ma:showField="Title">
      <xsd:simpleType>
        <xsd:restriction base="dms:Lookup"/>
      </xsd:simpleType>
    </xsd:element>
    <xsd:element name="SPOC" ma:index="14" nillable="true" ma:displayName="SPOC" ma:list="UserInfo" ma:SharePointGroup="0" ma:internalName="SPOC"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0" ma:index="15" nillable="true" ma:displayName="Author" ma:list="UserInfo" ma:SharePointGroup="0" ma:internalName="Author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ion" ma:index="16" nillable="true" ma:displayName="Section" ma:list="{c597843d-6222-480a-ac9b-c13e6b3c0c4f}" ma:internalName="Section" ma:showField="Title">
      <xsd:simpleType>
        <xsd:restriction base="dms:Lookup"/>
      </xsd:simpleType>
    </xsd:element>
    <xsd:element name="Audience" ma:index="17" nillable="true" ma:displayName="Audience" ma:format="Dropdown" ma:internalName="Audience">
      <xsd:simpleType>
        <xsd:restriction base="dms:Choice">
          <xsd:enumeration value="Web Services Section"/>
          <xsd:enumeration value="Web Services Stakeholders"/>
          <xsd:enumeration value="SP Site Build User Group"/>
          <xsd:enumeration value="WTK8 Stakeholders"/>
          <xsd:enumeration value="DNR IT"/>
        </xsd:restriction>
      </xsd:simpleType>
    </xsd:element>
    <xsd:element name="Outline_ID" ma:index="18" nillable="true" ma:displayName="Outline_ID" ma:internalName="Outline_ID">
      <xsd:simpleType>
        <xsd:restriction base="dms:Text">
          <xsd:maxLength value="24"/>
        </xsd:restriction>
      </xsd:simpleType>
    </xsd:element>
    <xsd:element name="Topic_x003a_Title" ma:index="19" nillable="true" ma:displayName="Topic:Title" ma:list="{8541b623-a3e2-4c0d-aa04-71bdc4581a66}" ma:internalName="Topic_x003a_Title" ma:readOnly="true" ma:showField="Title">
      <xsd:simpleType>
        <xsd:restriction base="dms:Lookup"/>
      </xsd:simpleType>
    </xsd:element>
    <xsd:element name="Category_x003a_Title" ma:index="20" nillable="true" ma:displayName="Category:Title" ma:list="{e3af0c40-ebd1-4426-b1c2-89ede7b0b586}" ma:internalName="Category_x003a_Title" ma:readOnly="true" ma:showField="Title">
      <xsd:simpleType>
        <xsd:restriction base="dms:Lookup"/>
      </xsd:simpleType>
    </xsd:element>
    <xsd:element name="Section_x003a_Title" ma:index="21" nillable="true" ma:displayName="Section:Title" ma:list="{c597843d-6222-480a-ac9b-c13e6b3c0c4f}" ma:internalName="Section_x003a_Title" ma:readOnly="true" ma:showField="Title">
      <xsd:simpleType>
        <xsd:restriction base="dms:Lookup"/>
      </xsd:simpleType>
    </xsd:element>
    <xsd:element name="Section_x003a_Code" ma:index="22" nillable="true" ma:displayName="Section:Code" ma:list="{c597843d-6222-480a-ac9b-c13e6b3c0c4f}" ma:internalName="Section_x003a_Code" ma:readOnly="true" ma:showField="field_1">
      <xsd:simpleType>
        <xsd:restriction base="dms:Lookup"/>
      </xsd:simpleType>
    </xsd:element>
    <xsd:element name="Project_x003a_Title" ma:index="23" nillable="true" ma:displayName="Project:Title" ma:list="{777a5c81-9a98-4905-9ef5-634c539d30c0}" ma:internalName="Project_x003a_Title" ma:readOnly="true" ma:showField="Title">
      <xsd:simpleType>
        <xsd:restriction base="dms:Lookup"/>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ject xmlns="4132283f-3a3c-40b3-b52e-02490be92f81" xsi:nil="true"/>
    <Section xmlns="4132283f-3a3c-40b3-b52e-02490be92f81" xsi:nil="true"/>
    <Category xmlns="4132283f-3a3c-40b3-b52e-02490be92f81" xsi:nil="true"/>
    <Author0 xmlns="4132283f-3a3c-40b3-b52e-02490be92f81">
      <UserInfo>
        <DisplayName/>
        <AccountId xsi:nil="true"/>
        <AccountType/>
      </UserInfo>
    </Author0>
    <SPOC xmlns="4132283f-3a3c-40b3-b52e-02490be92f81">
      <UserInfo>
        <DisplayName/>
        <AccountId xsi:nil="true"/>
        <AccountType/>
      </UserInfo>
    </SPOC>
    <Topic xmlns="4132283f-3a3c-40b3-b52e-02490be92f81" xsi:nil="true"/>
    <Audience xmlns="4132283f-3a3c-40b3-b52e-02490be92f81" xsi:nil="true"/>
    <Outline_ID xmlns="4132283f-3a3c-40b3-b52e-02490be92f81" xsi:nil="true"/>
    <_dlc_DocId xmlns="88ef169f-e3ce-4d21-8b9a-19a0f047314b">DNRTSWS-352688329-234</_dlc_DocId>
    <_dlc_DocIdUrl xmlns="88ef169f-e3ce-4d21-8b9a-19a0f047314b">
      <Url>https://wigov.sharepoint.com/sites/dnr-tsws/_layouts/15/DocIdRedir.aspx?ID=DNRTSWS-352688329-234</Url>
      <Description>DNRTSWS-352688329-234</Description>
    </_dlc_DocIdUrl>
  </documentManagement>
</p:properties>
</file>

<file path=customXml/itemProps1.xml><?xml version="1.0" encoding="utf-8"?>
<ds:datastoreItem xmlns:ds="http://schemas.openxmlformats.org/officeDocument/2006/customXml" ds:itemID="{98E4BD58-7EF8-42B7-96DA-A77A6671E034}"/>
</file>

<file path=customXml/itemProps2.xml><?xml version="1.0" encoding="utf-8"?>
<ds:datastoreItem xmlns:ds="http://schemas.openxmlformats.org/officeDocument/2006/customXml" ds:itemID="{7C96FCD2-5B47-4D50-93DD-F4F01DF8EE03}"/>
</file>

<file path=customXml/itemProps3.xml><?xml version="1.0" encoding="utf-8"?>
<ds:datastoreItem xmlns:ds="http://schemas.openxmlformats.org/officeDocument/2006/customXml" ds:itemID="{01FD720C-F16B-475D-B5F8-BAF0D1E884AF}"/>
</file>

<file path=customXml/itemProps4.xml><?xml version="1.0" encoding="utf-8"?>
<ds:datastoreItem xmlns:ds="http://schemas.openxmlformats.org/officeDocument/2006/customXml" ds:itemID="{5066266C-0B3D-4051-ABDA-19F5B457E9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 &amp; Transparency</vt:lpstr>
      <vt:lpstr>Flow &amp; Transparency Data</vt:lpstr>
      <vt:lpstr>Location Information</vt:lpstr>
      <vt:lpstr>TP WQ Standard 2</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Marquardt, Keith A - DNR</cp:lastModifiedBy>
  <dcterms:created xsi:type="dcterms:W3CDTF">2021-09-28T18:45:26Z</dcterms:created>
  <dcterms:modified xsi:type="dcterms:W3CDTF">2024-01-30T21:29:21Z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0x0101002E6CE7F6DC7C0D4DA0AF81780AAE765D</vt:lpwstr>
  </property>
  <property fmtid="{D5CDD505-2E9C-101B-9397-08002B2CF9AE}" pid="3" name="_dlc_DocIdItemGuid">
    <vt:lpwstr>0e372d6f-e5d3-43aa-a5e6-8e92e186c73a</vt:lpwstr>
  </property>
</Properties>
</file>