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entral\water\WQWT_PROJECTS\WY_CQ_BMP_TRACKING\HannahVorrie20202022\KatherineWendorf2023\VolunteerMonitoring\Websites\NEL\MonitoringWebpages_2025\NELVolunteerMonitoringWebpage\"/>
    </mc:Choice>
  </mc:AlternateContent>
  <xr:revisionPtr revIDLastSave="0" documentId="13_ncr:1_{7B1F6161-760A-4A60-98A7-C6AFB7CB9C4C}" xr6:coauthVersionLast="47" xr6:coauthVersionMax="47" xr10:uidLastSave="{00000000-0000-0000-0000-000000000000}"/>
  <bookViews>
    <workbookView xWindow="-108" yWindow="-108" windowWidth="23256" windowHeight="12576" xr2:uid="{BF711042-CD34-4B24-9308-B931DF564402}"/>
  </bookViews>
  <sheets>
    <sheet name="Instructions" sheetId="7" r:id="rId1"/>
    <sheet name="Water Quality Data" sheetId="1" r:id="rId2"/>
    <sheet name="AllData" sheetId="2" state="hidden" r:id="rId3"/>
    <sheet name="Flow &amp; Transparency" sheetId="5" state="hidden" r:id="rId4"/>
    <sheet name="Flow &amp; Transparency Data" sheetId="6" r:id="rId5"/>
    <sheet name="Location Information" sheetId="10" r:id="rId6"/>
    <sheet name="TP WQ Standard 2" sheetId="9" state="hidden" r:id="rId7"/>
    <sheet name="Sampling_Sites" sheetId="3" state="hidden" r:id="rId8"/>
  </sheets>
  <definedNames>
    <definedName name="Sampling_Sites">Sampling_Sites!$B$15:$B$28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 l="1"/>
  <c r="E7" i="6"/>
  <c r="M7" i="6" s="1"/>
  <c r="L7" i="6" l="1"/>
  <c r="I7" i="6"/>
  <c r="S7" i="1"/>
  <c r="Q7" i="1"/>
  <c r="O7" i="1"/>
  <c r="M7" i="1"/>
  <c r="H7" i="6"/>
  <c r="E8" i="6"/>
  <c r="M8" i="6" s="1"/>
  <c r="L8" i="6" l="1"/>
  <c r="I8" i="6"/>
  <c r="E9" i="6"/>
  <c r="M9" i="6" s="1"/>
  <c r="H8" i="6"/>
  <c r="S117" i="2"/>
  <c r="R117" i="2"/>
  <c r="Q117" i="2"/>
  <c r="P117" i="2"/>
  <c r="S111" i="2"/>
  <c r="R111" i="2"/>
  <c r="Q111" i="2"/>
  <c r="P111" i="2"/>
  <c r="S105" i="2"/>
  <c r="R105" i="2"/>
  <c r="Q105" i="2"/>
  <c r="P105" i="2"/>
  <c r="S99" i="2"/>
  <c r="R99" i="2"/>
  <c r="Q99" i="2"/>
  <c r="P99" i="2"/>
  <c r="S93" i="2"/>
  <c r="R93" i="2"/>
  <c r="Q93" i="2"/>
  <c r="P93" i="2"/>
  <c r="S87" i="2"/>
  <c r="R87" i="2"/>
  <c r="Q87" i="2"/>
  <c r="P87" i="2"/>
  <c r="S81" i="2"/>
  <c r="R81" i="2"/>
  <c r="Q81" i="2"/>
  <c r="P81" i="2"/>
  <c r="S39" i="2"/>
  <c r="R39" i="2"/>
  <c r="Q39" i="2"/>
  <c r="P39" i="2"/>
  <c r="S33" i="2"/>
  <c r="R33" i="2"/>
  <c r="Q33" i="2"/>
  <c r="P33" i="2"/>
  <c r="S21" i="2"/>
  <c r="R21" i="2"/>
  <c r="Q21" i="2"/>
  <c r="P21" i="2"/>
  <c r="S15" i="2"/>
  <c r="R15" i="2"/>
  <c r="Q15" i="2"/>
  <c r="P15" i="2"/>
  <c r="S3" i="2"/>
  <c r="R3" i="2"/>
  <c r="Q3" i="2"/>
  <c r="P3" i="2"/>
  <c r="L9" i="6" l="1"/>
  <c r="I9" i="6"/>
  <c r="E10" i="6"/>
  <c r="M10" i="6" s="1"/>
  <c r="H9" i="6"/>
  <c r="P7" i="1"/>
  <c r="N7" i="1"/>
  <c r="R7" i="1"/>
  <c r="L7" i="1"/>
  <c r="D7" i="1"/>
  <c r="L10" i="6" l="1"/>
  <c r="I10" i="6"/>
  <c r="S8" i="1"/>
  <c r="Q8" i="1"/>
  <c r="O8" i="1"/>
  <c r="M8" i="1"/>
  <c r="E11" i="6"/>
  <c r="M11" i="6" s="1"/>
  <c r="H10" i="6"/>
  <c r="N8" i="1"/>
  <c r="P8" i="1"/>
  <c r="R8" i="1"/>
  <c r="L8" i="1"/>
  <c r="D8" i="1"/>
  <c r="L11" i="6" l="1"/>
  <c r="I11" i="6"/>
  <c r="S9" i="1"/>
  <c r="Q9" i="1"/>
  <c r="O9" i="1"/>
  <c r="M9" i="1"/>
  <c r="E12" i="6"/>
  <c r="M12" i="6" s="1"/>
  <c r="H11" i="6"/>
  <c r="R9" i="1"/>
  <c r="N9" i="1"/>
  <c r="L9" i="1"/>
  <c r="P9" i="1"/>
  <c r="D9" i="1"/>
  <c r="L12" i="6" l="1"/>
  <c r="I12" i="6"/>
  <c r="S10" i="1"/>
  <c r="Q10" i="1"/>
  <c r="O10" i="1"/>
  <c r="M10" i="1"/>
  <c r="H12" i="6"/>
  <c r="R10" i="1"/>
  <c r="L10" i="1"/>
  <c r="P10" i="1"/>
  <c r="N10" i="1"/>
  <c r="D10" i="1"/>
  <c r="S11" i="1" l="1"/>
  <c r="Q11" i="1"/>
  <c r="O11" i="1"/>
  <c r="M11" i="1"/>
  <c r="P11" i="1"/>
  <c r="R11" i="1"/>
  <c r="L11" i="1"/>
  <c r="N11" i="1"/>
  <c r="D11" i="1"/>
  <c r="S12" i="1" l="1"/>
  <c r="S13" i="1" s="1"/>
  <c r="Q12" i="1"/>
  <c r="O12" i="1"/>
  <c r="O14" i="1" s="1"/>
  <c r="M12" i="1"/>
  <c r="M14" i="1" s="1"/>
  <c r="M13" i="1"/>
  <c r="N12" i="1"/>
  <c r="N13" i="1" s="1"/>
  <c r="P12" i="1"/>
  <c r="P14" i="1" s="1"/>
  <c r="R12" i="1"/>
  <c r="R13" i="1" s="1"/>
  <c r="L12" i="1"/>
  <c r="L13" i="1" s="1"/>
  <c r="S14" i="1" l="1"/>
  <c r="Q14" i="1"/>
  <c r="Q13" i="1"/>
  <c r="O13" i="1"/>
  <c r="R14" i="1"/>
  <c r="L14" i="1"/>
  <c r="P13" i="1"/>
  <c r="N14" i="1"/>
</calcChain>
</file>

<file path=xl/sharedStrings.xml><?xml version="1.0" encoding="utf-8"?>
<sst xmlns="http://schemas.openxmlformats.org/spreadsheetml/2006/main" count="841" uniqueCount="48">
  <si>
    <t>Month</t>
  </si>
  <si>
    <t>May</t>
  </si>
  <si>
    <t>-</t>
  </si>
  <si>
    <t>June</t>
  </si>
  <si>
    <t>July</t>
  </si>
  <si>
    <t>August</t>
  </si>
  <si>
    <t>ND</t>
  </si>
  <si>
    <t>September</t>
  </si>
  <si>
    <t>October</t>
  </si>
  <si>
    <t>Average</t>
  </si>
  <si>
    <t>Median</t>
  </si>
  <si>
    <t>TP WQ Standard</t>
  </si>
  <si>
    <t>TP (mg/L)</t>
  </si>
  <si>
    <t>DRP (mg/L)</t>
  </si>
  <si>
    <t>TSS (mg/L)</t>
  </si>
  <si>
    <t>TN (mg/L)</t>
  </si>
  <si>
    <t>TP Median</t>
  </si>
  <si>
    <t>DRP Median</t>
  </si>
  <si>
    <t>TSS Median</t>
  </si>
  <si>
    <t>TN Median</t>
  </si>
  <si>
    <t>Stream Name</t>
  </si>
  <si>
    <t>Sampling_Sites</t>
  </si>
  <si>
    <t>Select Sampling Location</t>
  </si>
  <si>
    <t>Stream Flow</t>
  </si>
  <si>
    <t>Transparency</t>
  </si>
  <si>
    <t>Silver Creek- Willow Rd</t>
  </si>
  <si>
    <t>Kewaunee River- Hillside Rd</t>
  </si>
  <si>
    <t>East Twin River- Steiners Corners Rd</t>
  </si>
  <si>
    <t>West Twin River- CTH V</t>
  </si>
  <si>
    <t>Branch River- N Union Rd</t>
  </si>
  <si>
    <t>South Branch Manitowoc River- Lemke Rd</t>
  </si>
  <si>
    <t>Pine Creek- CTH T</t>
  </si>
  <si>
    <t>Silver Creek- CTH LS</t>
  </si>
  <si>
    <t>Pigeon River- STH 42</t>
  </si>
  <si>
    <t>Sheboygan River- STH 57</t>
  </si>
  <si>
    <t>Onion River- Ourtown Rd</t>
  </si>
  <si>
    <t>Mullet River- Sumac Rd</t>
  </si>
  <si>
    <t>Northeast Lakeshore Interactive Surface Water Data Spreadsheet</t>
  </si>
  <si>
    <t xml:space="preserve">TP State WQ Standard - 0.075 mg/L </t>
  </si>
  <si>
    <t>Ahnapee River- CTH X</t>
  </si>
  <si>
    <t>Branch River- CTH J</t>
  </si>
  <si>
    <t>Devils River- CTH R</t>
  </si>
  <si>
    <t>East Twin River- CTH J</t>
  </si>
  <si>
    <t>Fisher Creek- STH 32</t>
  </si>
  <si>
    <t>School Creek- Rendezvous Rd</t>
  </si>
  <si>
    <t>Stony Creek- CTH S</t>
  </si>
  <si>
    <t>Stream Flow                                               (Cubic Feet per Second)</t>
  </si>
  <si>
    <t>Water Transparency (Centimeters)                     [0 cm (Cloudy) 120 cm (Clear)]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</si>
</sst>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
    <numFmt numFmtId="166" formatCode="0.0"/>
  </numFmts>
  <fonts count="5" x14ac:knownFonts="1">
    <font>
      <sz val="11"/>
      <color theme="1"/>
      <name val="Calibri"/>
      <family val="2"/>
      <scheme val="minor"/>
    </font>
    <font>
      <sz val="14"/>
      <color theme="1"/>
      <name val="Calibri"/>
      <family val="2"/>
      <scheme val="minor"/>
    </font>
    <font>
      <b/>
      <sz val="11"/>
      <color theme="1"/>
      <name val="Calibri"/>
      <family val="2"/>
      <scheme val="minor"/>
    </font>
    <font>
      <b/>
      <sz val="18"/>
      <color theme="1"/>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2"/>
        <bgColor indexed="64"/>
      </patternFill>
    </fill>
  </fills>
  <borders count="16">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99">
    <xf numFmtId="0" fontId="0" fillId="0" borderId="0" xfId="0"/>
    <xf numFmtId="0" fontId="0" fillId="0" borderId="0" xfId="0" applyAlignment="1">
      <alignment horizontal="center"/>
    </xf>
    <xf numFmtId="0" fontId="0" fillId="2" borderId="0" xfId="0" applyFill="1"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3" borderId="2" xfId="0"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3" borderId="5" xfId="0" applyFill="1" applyBorder="1" applyAlignment="1">
      <alignment horizontal="center" vertical="center"/>
    </xf>
    <xf numFmtId="0" fontId="0" fillId="3" borderId="5" xfId="0" applyFill="1" applyBorder="1" applyAlignment="1">
      <alignment horizontal="center"/>
    </xf>
    <xf numFmtId="0" fontId="0" fillId="2" borderId="5" xfId="0" applyFill="1" applyBorder="1" applyAlignment="1">
      <alignment horizontal="center"/>
    </xf>
    <xf numFmtId="0" fontId="0" fillId="3" borderId="0" xfId="0" applyFill="1"/>
    <xf numFmtId="0" fontId="0" fillId="3" borderId="1" xfId="0" applyFill="1" applyBorder="1"/>
    <xf numFmtId="0" fontId="0" fillId="2" borderId="0" xfId="0" applyFill="1"/>
    <xf numFmtId="0" fontId="0" fillId="2" borderId="1" xfId="0" applyFill="1" applyBorder="1"/>
    <xf numFmtId="0" fontId="0" fillId="3" borderId="6" xfId="0" applyFill="1" applyBorder="1" applyAlignment="1">
      <alignment horizontal="center"/>
    </xf>
    <xf numFmtId="0" fontId="0" fillId="3" borderId="8" xfId="0" applyFill="1" applyBorder="1"/>
    <xf numFmtId="0" fontId="0" fillId="3" borderId="9" xfId="0" applyFill="1" applyBorder="1"/>
    <xf numFmtId="0" fontId="0" fillId="3" borderId="9" xfId="0" applyFill="1" applyBorder="1" applyAlignment="1">
      <alignment horizontal="center"/>
    </xf>
    <xf numFmtId="0" fontId="0" fillId="3" borderId="8"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7" xfId="0" applyFill="1" applyBorder="1" applyAlignment="1">
      <alignment horizontal="center"/>
    </xf>
    <xf numFmtId="0" fontId="0" fillId="0" borderId="1" xfId="0" applyBorder="1"/>
    <xf numFmtId="0" fontId="0" fillId="4" borderId="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5" borderId="11" xfId="0" applyFill="1" applyBorder="1" applyAlignment="1">
      <alignment horizontal="center"/>
    </xf>
    <xf numFmtId="0" fontId="0" fillId="11" borderId="10"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3" borderId="5" xfId="0" applyFill="1" applyBorder="1" applyAlignment="1">
      <alignment horizontal="center" vertical="center"/>
    </xf>
    <xf numFmtId="0" fontId="1" fillId="0" borderId="0" xfId="0" applyFont="1" applyAlignment="1">
      <alignment horizontal="center"/>
    </xf>
    <xf numFmtId="0" fontId="0" fillId="17" borderId="14" xfId="0" applyFill="1" applyBorder="1" applyAlignment="1">
      <alignment horizontal="center"/>
    </xf>
    <xf numFmtId="0" fontId="2" fillId="7" borderId="11" xfId="0" applyFont="1" applyFill="1" applyBorder="1" applyAlignment="1">
      <alignment horizontal="center"/>
    </xf>
    <xf numFmtId="0" fontId="2" fillId="2" borderId="11" xfId="0" applyFont="1" applyFill="1" applyBorder="1" applyAlignment="1">
      <alignment horizontal="center"/>
    </xf>
    <xf numFmtId="0" fontId="2" fillId="12" borderId="11" xfId="0" applyFont="1" applyFill="1" applyBorder="1" applyAlignment="1">
      <alignment horizontal="center"/>
    </xf>
    <xf numFmtId="0" fontId="2" fillId="15" borderId="11" xfId="0" applyFont="1" applyFill="1" applyBorder="1" applyAlignment="1">
      <alignment horizontal="center"/>
    </xf>
    <xf numFmtId="0" fontId="2" fillId="7" borderId="13" xfId="0" applyFont="1" applyFill="1" applyBorder="1" applyAlignment="1">
      <alignment horizontal="center"/>
    </xf>
    <xf numFmtId="0" fontId="2" fillId="2" borderId="13" xfId="0" applyFont="1" applyFill="1" applyBorder="1" applyAlignment="1">
      <alignment horizontal="center"/>
    </xf>
    <xf numFmtId="0" fontId="2" fillId="12" borderId="13" xfId="0" applyFont="1" applyFill="1" applyBorder="1" applyAlignment="1">
      <alignment horizontal="center"/>
    </xf>
    <xf numFmtId="0" fontId="2" fillId="15" borderId="13" xfId="0" applyFont="1" applyFill="1" applyBorder="1" applyAlignment="1">
      <alignment horizontal="center"/>
    </xf>
    <xf numFmtId="0" fontId="3" fillId="0" borderId="0" xfId="0" applyFont="1"/>
    <xf numFmtId="0" fontId="0" fillId="0" borderId="0" xfId="0" applyAlignment="1">
      <alignment wrapText="1"/>
    </xf>
    <xf numFmtId="0" fontId="0" fillId="18" borderId="11" xfId="0" applyFill="1" applyBorder="1" applyAlignment="1">
      <alignment horizontal="center"/>
    </xf>
    <xf numFmtId="0" fontId="0" fillId="10" borderId="11" xfId="0" applyFill="1" applyBorder="1" applyAlignment="1">
      <alignment horizontal="center"/>
    </xf>
    <xf numFmtId="0" fontId="0" fillId="19" borderId="11" xfId="0" applyFill="1" applyBorder="1" applyAlignment="1">
      <alignment horizontal="center"/>
    </xf>
    <xf numFmtId="0" fontId="0" fillId="17" borderId="0" xfId="0" applyFill="1" applyAlignment="1">
      <alignment horizontal="center"/>
    </xf>
    <xf numFmtId="0" fontId="3" fillId="0" borderId="0" xfId="0" applyFont="1" applyBorder="1"/>
    <xf numFmtId="0" fontId="0" fillId="0" borderId="0" xfId="0" applyBorder="1"/>
    <xf numFmtId="0" fontId="1" fillId="0" borderId="0" xfId="0" applyFont="1" applyBorder="1" applyAlignment="1">
      <alignment horizontal="center"/>
    </xf>
    <xf numFmtId="0" fontId="0" fillId="0" borderId="0" xfId="0" applyBorder="1" applyAlignment="1">
      <alignment horizontal="center"/>
    </xf>
    <xf numFmtId="0" fontId="0" fillId="10" borderId="0" xfId="0" applyFill="1" applyBorder="1" applyAlignment="1">
      <alignment horizontal="center"/>
    </xf>
    <xf numFmtId="0" fontId="0" fillId="3" borderId="1" xfId="0" applyFill="1" applyBorder="1" applyAlignment="1">
      <alignment horizontal="center"/>
    </xf>
    <xf numFmtId="0" fontId="0" fillId="2" borderId="0" xfId="0" applyFill="1" applyBorder="1" applyAlignment="1">
      <alignment horizontal="center"/>
    </xf>
    <xf numFmtId="0" fontId="0" fillId="3" borderId="0" xfId="0" applyFill="1" applyBorder="1" applyAlignment="1">
      <alignment horizontal="center"/>
    </xf>
    <xf numFmtId="0" fontId="0" fillId="3" borderId="0" xfId="0" applyFill="1" applyBorder="1"/>
    <xf numFmtId="0" fontId="0" fillId="2" borderId="0" xfId="0" applyFill="1" applyBorder="1"/>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14" borderId="11" xfId="0" applyFill="1" applyBorder="1" applyAlignment="1">
      <alignment horizontal="center"/>
    </xf>
    <xf numFmtId="0" fontId="0" fillId="6" borderId="11" xfId="0" applyFill="1" applyBorder="1" applyAlignment="1">
      <alignment horizontal="center"/>
    </xf>
    <xf numFmtId="0" fontId="0" fillId="3" borderId="5" xfId="0" applyFill="1" applyBorder="1" applyAlignment="1">
      <alignment horizontal="center" vertical="center"/>
    </xf>
    <xf numFmtId="0" fontId="0" fillId="2" borderId="0" xfId="0" applyFill="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4" fillId="0" borderId="0" xfId="0" applyFont="1" applyBorder="1"/>
    <xf numFmtId="0" fontId="0" fillId="2" borderId="11" xfId="0" applyFill="1" applyBorder="1" applyAlignment="1">
      <alignment horizontal="center"/>
    </xf>
    <xf numFmtId="0" fontId="0" fillId="3" borderId="11" xfId="0" applyFill="1" applyBorder="1" applyAlignment="1">
      <alignment horizontal="center"/>
    </xf>
    <xf numFmtId="164" fontId="2" fillId="8" borderId="6" xfId="0" applyNumberFormat="1" applyFont="1" applyFill="1" applyBorder="1" applyAlignment="1">
      <alignment horizontal="center"/>
    </xf>
    <xf numFmtId="164" fontId="2" fillId="8" borderId="11" xfId="0" applyNumberFormat="1" applyFont="1" applyFill="1" applyBorder="1" applyAlignment="1">
      <alignment horizontal="center"/>
    </xf>
    <xf numFmtId="166" fontId="2" fillId="13" borderId="6" xfId="0" applyNumberFormat="1" applyFont="1" applyFill="1" applyBorder="1" applyAlignment="1">
      <alignment horizontal="center"/>
    </xf>
    <xf numFmtId="166" fontId="2" fillId="13" borderId="11" xfId="0" applyNumberFormat="1" applyFont="1" applyFill="1" applyBorder="1" applyAlignment="1">
      <alignment horizontal="center"/>
    </xf>
    <xf numFmtId="165" fontId="2" fillId="16" borderId="6" xfId="0" applyNumberFormat="1" applyFont="1" applyFill="1" applyBorder="1" applyAlignment="1">
      <alignment horizontal="center"/>
    </xf>
    <xf numFmtId="165" fontId="2" fillId="16" borderId="11" xfId="0" applyNumberFormat="1" applyFont="1" applyFill="1" applyBorder="1" applyAlignment="1">
      <alignment horizontal="center"/>
    </xf>
    <xf numFmtId="164" fontId="2" fillId="9" borderId="6" xfId="0" applyNumberFormat="1" applyFont="1" applyFill="1" applyBorder="1" applyAlignment="1">
      <alignment horizontal="center"/>
    </xf>
    <xf numFmtId="164" fontId="2" fillId="9" borderId="11" xfId="0" applyNumberFormat="1" applyFont="1" applyFill="1" applyBorder="1" applyAlignment="1">
      <alignment horizontal="center"/>
    </xf>
    <xf numFmtId="0" fontId="0" fillId="2" borderId="12" xfId="0" applyFill="1" applyBorder="1" applyAlignment="1">
      <alignment horizontal="center"/>
    </xf>
    <xf numFmtId="0" fontId="0" fillId="4" borderId="10" xfId="0" applyFill="1" applyBorder="1" applyAlignment="1">
      <alignment horizontal="center"/>
    </xf>
    <xf numFmtId="0" fontId="0" fillId="4" borderId="15" xfId="0" applyFill="1" applyBorder="1" applyAlignment="1">
      <alignment horizontal="center"/>
    </xf>
    <xf numFmtId="0" fontId="0" fillId="4" borderId="11" xfId="0" applyFill="1" applyBorder="1" applyAlignment="1">
      <alignment horizontal="center"/>
    </xf>
    <xf numFmtId="0" fontId="0" fillId="2" borderId="11" xfId="0" applyFill="1" applyBorder="1" applyAlignment="1">
      <alignment horizontal="center"/>
    </xf>
    <xf numFmtId="0" fontId="0" fillId="0" borderId="11" xfId="0" applyBorder="1" applyAlignment="1">
      <alignment horizontal="center"/>
    </xf>
    <xf numFmtId="0" fontId="0" fillId="3" borderId="11" xfId="0" applyFill="1" applyBorder="1" applyAlignment="1">
      <alignment horizontal="center"/>
    </xf>
    <xf numFmtId="0" fontId="0" fillId="2" borderId="5"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3" borderId="11" xfId="0" applyFill="1" applyBorder="1" applyAlignment="1">
      <alignment horizontal="center" vertical="center" wrapText="1"/>
    </xf>
    <xf numFmtId="0" fontId="0" fillId="2" borderId="11" xfId="0" applyFill="1" applyBorder="1" applyAlignment="1">
      <alignment horizontal="center" vertical="center" wrapText="1"/>
    </xf>
    <xf numFmtId="0" fontId="0" fillId="9" borderId="11" xfId="0" applyFill="1" applyBorder="1" applyAlignment="1">
      <alignment horizontal="center"/>
    </xf>
    <xf numFmtId="0" fontId="0" fillId="4" borderId="11" xfId="0" applyFill="1" applyBorder="1" applyAlignment="1">
      <alignment horizontal="center" wrapText="1"/>
    </xf>
    <xf numFmtId="0" fontId="0" fillId="4" borderId="1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Data'!$L$6:$L$6</c:f>
              <c:numCache>
                <c:formatCode>General</c:formatCode>
                <c:ptCount val="1"/>
                <c:pt idx="0">
                  <c:v>2023</c:v>
                </c:pt>
              </c:numCache>
            </c:numRef>
          </c:cat>
          <c:val>
            <c:numRef>
              <c:f>'Water Quality Data'!$L$7:$M$7</c:f>
              <c:numCache>
                <c:formatCode>General</c:formatCode>
                <c:ptCount val="2"/>
                <c:pt idx="0">
                  <c:v>0</c:v>
                </c:pt>
                <c:pt idx="1">
                  <c:v>0.112</c:v>
                </c:pt>
              </c:numCache>
            </c:numRef>
          </c:val>
          <c:extLst>
            <c:ext xmlns:c16="http://schemas.microsoft.com/office/drawing/2014/chart" uri="{C3380CC4-5D6E-409C-BE32-E72D297353CC}">
              <c16:uniqueId val="{00000006-BDB5-4981-9193-291FEC18802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Data'!$L$6:$L$6</c:f>
              <c:numCache>
                <c:formatCode>General</c:formatCode>
                <c:ptCount val="1"/>
                <c:pt idx="0">
                  <c:v>2023</c:v>
                </c:pt>
              </c:numCache>
            </c:numRef>
          </c:cat>
          <c:val>
            <c:numRef>
              <c:f>'Water Quality Data'!$L$8:$M$8</c:f>
              <c:numCache>
                <c:formatCode>General</c:formatCode>
                <c:ptCount val="2"/>
                <c:pt idx="0">
                  <c:v>0</c:v>
                </c:pt>
                <c:pt idx="1">
                  <c:v>5.7099999999999998E-2</c:v>
                </c:pt>
              </c:numCache>
            </c:numRef>
          </c:val>
          <c:extLst>
            <c:ext xmlns:c16="http://schemas.microsoft.com/office/drawing/2014/chart" uri="{C3380CC4-5D6E-409C-BE32-E72D297353CC}">
              <c16:uniqueId val="{00000007-BDB5-4981-9193-291FEC188027}"/>
            </c:ext>
          </c:extLst>
        </c:ser>
        <c:ser>
          <c:idx val="0"/>
          <c:order val="2"/>
          <c:tx>
            <c:strRef>
              <c:f>'Water Quality Data'!$K$9</c:f>
              <c:strCache>
                <c:ptCount val="1"/>
                <c:pt idx="0">
                  <c:v>July</c:v>
                </c:pt>
              </c:strCache>
            </c:strRef>
          </c:tx>
          <c:spPr>
            <a:solidFill>
              <a:schemeClr val="accent3"/>
            </a:solidFill>
            <a:ln>
              <a:noFill/>
            </a:ln>
            <a:effectLst/>
          </c:spPr>
          <c:invertIfNegative val="0"/>
          <c:cat>
            <c:numRef>
              <c:f>'Water Quality Data'!$L$6:$L$6</c:f>
              <c:numCache>
                <c:formatCode>General</c:formatCode>
                <c:ptCount val="1"/>
                <c:pt idx="0">
                  <c:v>2023</c:v>
                </c:pt>
              </c:numCache>
            </c:numRef>
          </c:cat>
          <c:val>
            <c:numRef>
              <c:f>'Water Quality Data'!$L$9:$M$9</c:f>
              <c:numCache>
                <c:formatCode>General</c:formatCode>
                <c:ptCount val="2"/>
                <c:pt idx="0">
                  <c:v>0</c:v>
                </c:pt>
                <c:pt idx="1">
                  <c:v>8.1000000000000003E-2</c:v>
                </c:pt>
              </c:numCache>
            </c:numRef>
          </c:val>
          <c:extLst>
            <c:ext xmlns:c16="http://schemas.microsoft.com/office/drawing/2014/chart" uri="{C3380CC4-5D6E-409C-BE32-E72D297353CC}">
              <c16:uniqueId val="{00000000-BDB5-4981-9193-291FEC188027}"/>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Data'!$L$6:$L$6</c:f>
              <c:numCache>
                <c:formatCode>General</c:formatCode>
                <c:ptCount val="1"/>
                <c:pt idx="0">
                  <c:v>2023</c:v>
                </c:pt>
              </c:numCache>
            </c:numRef>
          </c:cat>
          <c:val>
            <c:numRef>
              <c:f>'Water Quality Data'!$L$10:$M$10</c:f>
              <c:numCache>
                <c:formatCode>General</c:formatCode>
                <c:ptCount val="2"/>
                <c:pt idx="0">
                  <c:v>0</c:v>
                </c:pt>
                <c:pt idx="1">
                  <c:v>4.9200000000000001E-2</c:v>
                </c:pt>
              </c:numCache>
            </c:numRef>
          </c:val>
          <c:extLst>
            <c:ext xmlns:c16="http://schemas.microsoft.com/office/drawing/2014/chart" uri="{C3380CC4-5D6E-409C-BE32-E72D297353CC}">
              <c16:uniqueId val="{00000001-BDB5-4981-9193-291FEC188027}"/>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Data'!$L$6:$L$6</c:f>
              <c:numCache>
                <c:formatCode>General</c:formatCode>
                <c:ptCount val="1"/>
                <c:pt idx="0">
                  <c:v>2023</c:v>
                </c:pt>
              </c:numCache>
            </c:numRef>
          </c:cat>
          <c:val>
            <c:numRef>
              <c:f>'Water Quality Data'!$L$11:$M$11</c:f>
              <c:numCache>
                <c:formatCode>General</c:formatCode>
                <c:ptCount val="2"/>
                <c:pt idx="0">
                  <c:v>0</c:v>
                </c:pt>
                <c:pt idx="1">
                  <c:v>6.2E-2</c:v>
                </c:pt>
              </c:numCache>
            </c:numRef>
          </c:val>
          <c:extLst>
            <c:ext xmlns:c16="http://schemas.microsoft.com/office/drawing/2014/chart" uri="{C3380CC4-5D6E-409C-BE32-E72D297353CC}">
              <c16:uniqueId val="{00000002-BDB5-4981-9193-291FEC188027}"/>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Data'!$L$6:$L$6</c:f>
              <c:numCache>
                <c:formatCode>General</c:formatCode>
                <c:ptCount val="1"/>
                <c:pt idx="0">
                  <c:v>2023</c:v>
                </c:pt>
              </c:numCache>
            </c:numRef>
          </c:cat>
          <c:val>
            <c:numRef>
              <c:f>'Water Quality Data'!$L$12:$M$12</c:f>
              <c:numCache>
                <c:formatCode>General</c:formatCode>
                <c:ptCount val="2"/>
                <c:pt idx="0">
                  <c:v>0</c:v>
                </c:pt>
                <c:pt idx="1">
                  <c:v>5.4600000000000003E-2</c:v>
                </c:pt>
              </c:numCache>
            </c:numRef>
          </c:val>
          <c:extLst>
            <c:ext xmlns:c16="http://schemas.microsoft.com/office/drawing/2014/chart" uri="{C3380CC4-5D6E-409C-BE32-E72D297353CC}">
              <c16:uniqueId val="{00000003-BDB5-4981-9193-291FEC188027}"/>
            </c:ext>
          </c:extLst>
        </c:ser>
        <c:dLbls>
          <c:showLegendKey val="0"/>
          <c:showVal val="0"/>
          <c:showCatName val="0"/>
          <c:showSerName val="0"/>
          <c:showPercent val="0"/>
          <c:showBubbleSize val="0"/>
        </c:dLbls>
        <c:gapWidth val="150"/>
        <c:axId val="532323632"/>
        <c:axId val="532325928"/>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2"/>
              </a:solidFill>
              <a:ln w="9525">
                <a:solidFill>
                  <a:schemeClr val="tx2"/>
                </a:solidFill>
              </a:ln>
              <a:effectLst/>
            </c:spPr>
          </c:marker>
          <c:dPt>
            <c:idx val="0"/>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2-C136-4BFE-BA86-B5209ED5F387}"/>
              </c:ext>
            </c:extLst>
          </c:dPt>
          <c:cat>
            <c:numRef>
              <c:f>'Water Quality Data'!$L$6:$M$6</c:f>
              <c:numCache>
                <c:formatCode>General</c:formatCode>
                <c:ptCount val="2"/>
                <c:pt idx="0">
                  <c:v>2023</c:v>
                </c:pt>
                <c:pt idx="1">
                  <c:v>2024</c:v>
                </c:pt>
              </c:numCache>
            </c:numRef>
          </c:cat>
          <c:val>
            <c:numRef>
              <c:f>'Water Quality Data'!$L$14:$M$14</c:f>
              <c:numCache>
                <c:formatCode>0.00000</c:formatCode>
                <c:ptCount val="2"/>
                <c:pt idx="0">
                  <c:v>0</c:v>
                </c:pt>
                <c:pt idx="1">
                  <c:v>5.9549999999999999E-2</c:v>
                </c:pt>
              </c:numCache>
            </c:numRef>
          </c:val>
          <c:smooth val="0"/>
          <c:extLst>
            <c:ext xmlns:c16="http://schemas.microsoft.com/office/drawing/2014/chart" uri="{C3380CC4-5D6E-409C-BE32-E72D297353CC}">
              <c16:uniqueId val="{00000009-BDB5-4981-9193-291FEC188027}"/>
            </c:ext>
          </c:extLst>
        </c:ser>
        <c:ser>
          <c:idx val="7"/>
          <c:order val="7"/>
          <c:tx>
            <c:strRef>
              <c:f>'TP WQ Standard 2'!$B$2</c:f>
              <c:strCache>
                <c:ptCount val="1"/>
                <c:pt idx="0">
                  <c:v>TP WQ Standard</c:v>
                </c:pt>
              </c:strCache>
            </c:strRef>
          </c:tx>
          <c:spPr>
            <a:ln w="28575" cap="rnd">
              <a:solidFill>
                <a:srgbClr val="FF0000"/>
              </a:solidFill>
              <a:round/>
            </a:ln>
            <a:effectLst/>
          </c:spPr>
          <c:marker>
            <c:symbol val="none"/>
          </c:marker>
          <c:dPt>
            <c:idx val="0"/>
            <c:marker>
              <c:symbol val="none"/>
            </c:marker>
            <c:bubble3D val="0"/>
            <c:spPr>
              <a:ln w="28575" cap="rnd">
                <a:solidFill>
                  <a:schemeClr val="accent2">
                    <a:lumMod val="60000"/>
                  </a:schemeClr>
                </a:solidFill>
                <a:round/>
              </a:ln>
              <a:effectLst/>
            </c:spPr>
            <c:extLst>
              <c:ext xmlns:c16="http://schemas.microsoft.com/office/drawing/2014/chart" uri="{C3380CC4-5D6E-409C-BE32-E72D297353CC}">
                <c16:uniqueId val="{00000002-DC77-4EE4-8CC1-D9475F6060AB}"/>
              </c:ext>
            </c:extLst>
          </c:dPt>
          <c:cat>
            <c:numRef>
              <c:f>'Water Quality Data'!$L$6:$M$6</c:f>
              <c:numCache>
                <c:formatCode>General</c:formatCode>
                <c:ptCount val="2"/>
                <c:pt idx="0">
                  <c:v>2023</c:v>
                </c:pt>
                <c:pt idx="1">
                  <c:v>2024</c:v>
                </c:pt>
              </c:numCache>
            </c:numRef>
          </c:cat>
          <c:val>
            <c:numRef>
              <c:f>'TP WQ Standard 2'!$B$3:$B$4</c:f>
              <c:numCache>
                <c:formatCode>General</c:formatCode>
                <c:ptCount val="2"/>
                <c:pt idx="0">
                  <c:v>7.4999999999999997E-2</c:v>
                </c:pt>
                <c:pt idx="1">
                  <c:v>7.4999999999999997E-2</c:v>
                </c:pt>
              </c:numCache>
            </c:numRef>
          </c:val>
          <c:smooth val="0"/>
          <c:extLst>
            <c:ext xmlns:c16="http://schemas.microsoft.com/office/drawing/2014/chart" uri="{C3380CC4-5D6E-409C-BE32-E72D297353CC}">
              <c16:uniqueId val="{0000000A-BDB5-4981-9193-291FEC188027}"/>
            </c:ext>
          </c:extLst>
        </c:ser>
        <c:dLbls>
          <c:showLegendKey val="0"/>
          <c:showVal val="0"/>
          <c:showCatName val="0"/>
          <c:showSerName val="0"/>
          <c:showPercent val="0"/>
          <c:showBubbleSize val="0"/>
        </c:dLbls>
        <c:marker val="1"/>
        <c:smooth val="0"/>
        <c:axId val="532323632"/>
        <c:axId val="532325928"/>
      </c:lineChart>
      <c:catAx>
        <c:axId val="5323236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5928"/>
        <c:crosses val="autoZero"/>
        <c:auto val="1"/>
        <c:lblAlgn val="ctr"/>
        <c:lblOffset val="100"/>
        <c:noMultiLvlLbl val="0"/>
      </c:catAx>
      <c:valAx>
        <c:axId val="532325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3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Suspended Solids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Data'!$P$6:$Q$6</c:f>
              <c:numCache>
                <c:formatCode>General</c:formatCode>
                <c:ptCount val="2"/>
                <c:pt idx="0">
                  <c:v>2023</c:v>
                </c:pt>
                <c:pt idx="1">
                  <c:v>2024</c:v>
                </c:pt>
              </c:numCache>
            </c:numRef>
          </c:cat>
          <c:val>
            <c:numRef>
              <c:f>'Water Quality Data'!$P$7:$Q$7</c:f>
              <c:numCache>
                <c:formatCode>General</c:formatCode>
                <c:ptCount val="2"/>
                <c:pt idx="0">
                  <c:v>0</c:v>
                </c:pt>
                <c:pt idx="1">
                  <c:v>38.200000000000003</c:v>
                </c:pt>
              </c:numCache>
            </c:numRef>
          </c:val>
          <c:extLst>
            <c:ext xmlns:c16="http://schemas.microsoft.com/office/drawing/2014/chart" uri="{C3380CC4-5D6E-409C-BE32-E72D297353CC}">
              <c16:uniqueId val="{00000000-5FDC-4BF6-A5E0-C81664D0DE12}"/>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Data'!$P$6:$Q$6</c:f>
              <c:numCache>
                <c:formatCode>General</c:formatCode>
                <c:ptCount val="2"/>
                <c:pt idx="0">
                  <c:v>2023</c:v>
                </c:pt>
                <c:pt idx="1">
                  <c:v>2024</c:v>
                </c:pt>
              </c:numCache>
            </c:numRef>
          </c:cat>
          <c:val>
            <c:numRef>
              <c:f>'Water Quality Data'!$P$8:$Q$8</c:f>
              <c:numCache>
                <c:formatCode>General</c:formatCode>
                <c:ptCount val="2"/>
                <c:pt idx="0">
                  <c:v>0</c:v>
                </c:pt>
                <c:pt idx="1">
                  <c:v>17.2</c:v>
                </c:pt>
              </c:numCache>
            </c:numRef>
          </c:val>
          <c:extLst>
            <c:ext xmlns:c16="http://schemas.microsoft.com/office/drawing/2014/chart" uri="{C3380CC4-5D6E-409C-BE32-E72D297353CC}">
              <c16:uniqueId val="{00000001-5FDC-4BF6-A5E0-C81664D0DE12}"/>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Data'!$P$6:$Q$6</c:f>
              <c:numCache>
                <c:formatCode>General</c:formatCode>
                <c:ptCount val="2"/>
                <c:pt idx="0">
                  <c:v>2023</c:v>
                </c:pt>
                <c:pt idx="1">
                  <c:v>2024</c:v>
                </c:pt>
              </c:numCache>
            </c:numRef>
          </c:cat>
          <c:val>
            <c:numRef>
              <c:f>'Water Quality Data'!$P$9:$Q$9</c:f>
              <c:numCache>
                <c:formatCode>General</c:formatCode>
                <c:ptCount val="2"/>
                <c:pt idx="0">
                  <c:v>0</c:v>
                </c:pt>
                <c:pt idx="1">
                  <c:v>9.4</c:v>
                </c:pt>
              </c:numCache>
            </c:numRef>
          </c:val>
          <c:extLst>
            <c:ext xmlns:c16="http://schemas.microsoft.com/office/drawing/2014/chart" uri="{C3380CC4-5D6E-409C-BE32-E72D297353CC}">
              <c16:uniqueId val="{00000002-5FDC-4BF6-A5E0-C81664D0DE12}"/>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Data'!$P$6:$Q$6</c:f>
              <c:numCache>
                <c:formatCode>General</c:formatCode>
                <c:ptCount val="2"/>
                <c:pt idx="0">
                  <c:v>2023</c:v>
                </c:pt>
                <c:pt idx="1">
                  <c:v>2024</c:v>
                </c:pt>
              </c:numCache>
            </c:numRef>
          </c:cat>
          <c:val>
            <c:numRef>
              <c:f>'Water Quality Data'!$P$10:$Q$10</c:f>
              <c:numCache>
                <c:formatCode>General</c:formatCode>
                <c:ptCount val="2"/>
                <c:pt idx="0">
                  <c:v>0</c:v>
                </c:pt>
                <c:pt idx="1">
                  <c:v>5.6</c:v>
                </c:pt>
              </c:numCache>
            </c:numRef>
          </c:val>
          <c:extLst>
            <c:ext xmlns:c16="http://schemas.microsoft.com/office/drawing/2014/chart" uri="{C3380CC4-5D6E-409C-BE32-E72D297353CC}">
              <c16:uniqueId val="{00000003-5FDC-4BF6-A5E0-C81664D0DE12}"/>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Data'!$P$6:$Q$6</c:f>
              <c:numCache>
                <c:formatCode>General</c:formatCode>
                <c:ptCount val="2"/>
                <c:pt idx="0">
                  <c:v>2023</c:v>
                </c:pt>
                <c:pt idx="1">
                  <c:v>2024</c:v>
                </c:pt>
              </c:numCache>
            </c:numRef>
          </c:cat>
          <c:val>
            <c:numRef>
              <c:f>'Water Quality Data'!$P$11:$Q$11</c:f>
              <c:numCache>
                <c:formatCode>General</c:formatCode>
                <c:ptCount val="2"/>
                <c:pt idx="0">
                  <c:v>0</c:v>
                </c:pt>
                <c:pt idx="1">
                  <c:v>11</c:v>
                </c:pt>
              </c:numCache>
            </c:numRef>
          </c:val>
          <c:extLst>
            <c:ext xmlns:c16="http://schemas.microsoft.com/office/drawing/2014/chart" uri="{C3380CC4-5D6E-409C-BE32-E72D297353CC}">
              <c16:uniqueId val="{00000004-5FDC-4BF6-A5E0-C81664D0DE12}"/>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Data'!$P$6:$Q$6</c:f>
              <c:numCache>
                <c:formatCode>General</c:formatCode>
                <c:ptCount val="2"/>
                <c:pt idx="0">
                  <c:v>2023</c:v>
                </c:pt>
                <c:pt idx="1">
                  <c:v>2024</c:v>
                </c:pt>
              </c:numCache>
            </c:numRef>
          </c:cat>
          <c:val>
            <c:numRef>
              <c:f>'Water Quality Data'!$P$12:$Q$12</c:f>
              <c:numCache>
                <c:formatCode>General</c:formatCode>
                <c:ptCount val="2"/>
                <c:pt idx="0">
                  <c:v>0</c:v>
                </c:pt>
                <c:pt idx="1">
                  <c:v>7.8</c:v>
                </c:pt>
              </c:numCache>
            </c:numRef>
          </c:val>
          <c:extLst>
            <c:ext xmlns:c16="http://schemas.microsoft.com/office/drawing/2014/chart" uri="{C3380CC4-5D6E-409C-BE32-E72D297353CC}">
              <c16:uniqueId val="{00000005-5FDC-4BF6-A5E0-C81664D0DE12}"/>
            </c:ext>
          </c:extLst>
        </c:ser>
        <c:dLbls>
          <c:showLegendKey val="0"/>
          <c:showVal val="0"/>
          <c:showCatName val="0"/>
          <c:showSerName val="0"/>
          <c:showPercent val="0"/>
          <c:showBubbleSize val="0"/>
        </c:dLbls>
        <c:gapWidth val="150"/>
        <c:axId val="538118408"/>
        <c:axId val="538120048"/>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Data'!$P$6:$Q$6</c:f>
              <c:numCache>
                <c:formatCode>General</c:formatCode>
                <c:ptCount val="2"/>
                <c:pt idx="0">
                  <c:v>2023</c:v>
                </c:pt>
                <c:pt idx="1">
                  <c:v>2024</c:v>
                </c:pt>
              </c:numCache>
            </c:numRef>
          </c:cat>
          <c:val>
            <c:numRef>
              <c:f>'Water Quality Data'!$P$14:$Q$14</c:f>
              <c:numCache>
                <c:formatCode>0.0</c:formatCode>
                <c:ptCount val="2"/>
                <c:pt idx="0">
                  <c:v>0</c:v>
                </c:pt>
                <c:pt idx="1">
                  <c:v>10.199999999999999</c:v>
                </c:pt>
              </c:numCache>
            </c:numRef>
          </c:val>
          <c:smooth val="0"/>
          <c:extLst>
            <c:ext xmlns:c16="http://schemas.microsoft.com/office/drawing/2014/chart" uri="{C3380CC4-5D6E-409C-BE32-E72D297353CC}">
              <c16:uniqueId val="{00000008-5FDC-4BF6-A5E0-C81664D0DE12}"/>
            </c:ext>
          </c:extLst>
        </c:ser>
        <c:dLbls>
          <c:showLegendKey val="0"/>
          <c:showVal val="0"/>
          <c:showCatName val="0"/>
          <c:showSerName val="0"/>
          <c:showPercent val="0"/>
          <c:showBubbleSize val="0"/>
        </c:dLbls>
        <c:marker val="1"/>
        <c:smooth val="0"/>
        <c:axId val="538118408"/>
        <c:axId val="538120048"/>
      </c:lineChart>
      <c:catAx>
        <c:axId val="538118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20048"/>
        <c:crosses val="autoZero"/>
        <c:auto val="1"/>
        <c:lblAlgn val="ctr"/>
        <c:lblOffset val="100"/>
        <c:noMultiLvlLbl val="0"/>
      </c:catAx>
      <c:valAx>
        <c:axId val="538120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TSS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184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Data'!$R$6:$S$6</c:f>
              <c:numCache>
                <c:formatCode>General</c:formatCode>
                <c:ptCount val="2"/>
                <c:pt idx="0">
                  <c:v>2023</c:v>
                </c:pt>
                <c:pt idx="1">
                  <c:v>2024</c:v>
                </c:pt>
              </c:numCache>
            </c:numRef>
          </c:cat>
          <c:val>
            <c:numRef>
              <c:f>'Water Quality Data'!$R$7:$S$7</c:f>
              <c:numCache>
                <c:formatCode>General</c:formatCode>
                <c:ptCount val="2"/>
                <c:pt idx="0">
                  <c:v>0</c:v>
                </c:pt>
                <c:pt idx="1">
                  <c:v>2.87</c:v>
                </c:pt>
              </c:numCache>
            </c:numRef>
          </c:val>
          <c:extLst>
            <c:ext xmlns:c16="http://schemas.microsoft.com/office/drawing/2014/chart" uri="{C3380CC4-5D6E-409C-BE32-E72D297353CC}">
              <c16:uniqueId val="{00000000-8652-4A9B-AA43-8081A0919C2F}"/>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Data'!$R$6:$S$6</c:f>
              <c:numCache>
                <c:formatCode>General</c:formatCode>
                <c:ptCount val="2"/>
                <c:pt idx="0">
                  <c:v>2023</c:v>
                </c:pt>
                <c:pt idx="1">
                  <c:v>2024</c:v>
                </c:pt>
              </c:numCache>
            </c:numRef>
          </c:cat>
          <c:val>
            <c:numRef>
              <c:f>'Water Quality Data'!$R$8:$S$8</c:f>
              <c:numCache>
                <c:formatCode>General</c:formatCode>
                <c:ptCount val="2"/>
                <c:pt idx="0">
                  <c:v>0</c:v>
                </c:pt>
                <c:pt idx="1">
                  <c:v>2.75</c:v>
                </c:pt>
              </c:numCache>
            </c:numRef>
          </c:val>
          <c:extLst>
            <c:ext xmlns:c16="http://schemas.microsoft.com/office/drawing/2014/chart" uri="{C3380CC4-5D6E-409C-BE32-E72D297353CC}">
              <c16:uniqueId val="{00000001-8652-4A9B-AA43-8081A0919C2F}"/>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Data'!$R$6:$S$6</c:f>
              <c:numCache>
                <c:formatCode>General</c:formatCode>
                <c:ptCount val="2"/>
                <c:pt idx="0">
                  <c:v>2023</c:v>
                </c:pt>
                <c:pt idx="1">
                  <c:v>2024</c:v>
                </c:pt>
              </c:numCache>
            </c:numRef>
          </c:cat>
          <c:val>
            <c:numRef>
              <c:f>'Water Quality Data'!$R$9:$S$9</c:f>
              <c:numCache>
                <c:formatCode>General</c:formatCode>
                <c:ptCount val="2"/>
                <c:pt idx="0">
                  <c:v>0</c:v>
                </c:pt>
                <c:pt idx="1">
                  <c:v>2.69</c:v>
                </c:pt>
              </c:numCache>
            </c:numRef>
          </c:val>
          <c:extLst>
            <c:ext xmlns:c16="http://schemas.microsoft.com/office/drawing/2014/chart" uri="{C3380CC4-5D6E-409C-BE32-E72D297353CC}">
              <c16:uniqueId val="{00000002-8652-4A9B-AA43-8081A0919C2F}"/>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Data'!$R$6:$S$6</c:f>
              <c:numCache>
                <c:formatCode>General</c:formatCode>
                <c:ptCount val="2"/>
                <c:pt idx="0">
                  <c:v>2023</c:v>
                </c:pt>
                <c:pt idx="1">
                  <c:v>2024</c:v>
                </c:pt>
              </c:numCache>
            </c:numRef>
          </c:cat>
          <c:val>
            <c:numRef>
              <c:f>'Water Quality Data'!$R$10:$S$10</c:f>
              <c:numCache>
                <c:formatCode>General</c:formatCode>
                <c:ptCount val="2"/>
                <c:pt idx="0">
                  <c:v>0</c:v>
                </c:pt>
                <c:pt idx="1">
                  <c:v>1.45</c:v>
                </c:pt>
              </c:numCache>
            </c:numRef>
          </c:val>
          <c:extLst>
            <c:ext xmlns:c16="http://schemas.microsoft.com/office/drawing/2014/chart" uri="{C3380CC4-5D6E-409C-BE32-E72D297353CC}">
              <c16:uniqueId val="{00000003-8652-4A9B-AA43-8081A0919C2F}"/>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Data'!$R$6:$S$6</c:f>
              <c:numCache>
                <c:formatCode>General</c:formatCode>
                <c:ptCount val="2"/>
                <c:pt idx="0">
                  <c:v>2023</c:v>
                </c:pt>
                <c:pt idx="1">
                  <c:v>2024</c:v>
                </c:pt>
              </c:numCache>
            </c:numRef>
          </c:cat>
          <c:val>
            <c:numRef>
              <c:f>'Water Quality Data'!$R$11:$S$11</c:f>
              <c:numCache>
                <c:formatCode>General</c:formatCode>
                <c:ptCount val="2"/>
                <c:pt idx="0">
                  <c:v>0</c:v>
                </c:pt>
                <c:pt idx="1">
                  <c:v>1.25</c:v>
                </c:pt>
              </c:numCache>
            </c:numRef>
          </c:val>
          <c:extLst>
            <c:ext xmlns:c16="http://schemas.microsoft.com/office/drawing/2014/chart" uri="{C3380CC4-5D6E-409C-BE32-E72D297353CC}">
              <c16:uniqueId val="{00000004-8652-4A9B-AA43-8081A0919C2F}"/>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Data'!$R$6:$S$6</c:f>
              <c:numCache>
                <c:formatCode>General</c:formatCode>
                <c:ptCount val="2"/>
                <c:pt idx="0">
                  <c:v>2023</c:v>
                </c:pt>
                <c:pt idx="1">
                  <c:v>2024</c:v>
                </c:pt>
              </c:numCache>
            </c:numRef>
          </c:cat>
          <c:val>
            <c:numRef>
              <c:f>'Water Quality Data'!$R$12:$S$12</c:f>
              <c:numCache>
                <c:formatCode>General</c:formatCode>
                <c:ptCount val="2"/>
                <c:pt idx="0">
                  <c:v>0</c:v>
                </c:pt>
                <c:pt idx="1">
                  <c:v>1.96</c:v>
                </c:pt>
              </c:numCache>
            </c:numRef>
          </c:val>
          <c:extLst>
            <c:ext xmlns:c16="http://schemas.microsoft.com/office/drawing/2014/chart" uri="{C3380CC4-5D6E-409C-BE32-E72D297353CC}">
              <c16:uniqueId val="{00000005-8652-4A9B-AA43-8081A0919C2F}"/>
            </c:ext>
          </c:extLst>
        </c:ser>
        <c:dLbls>
          <c:showLegendKey val="0"/>
          <c:showVal val="0"/>
          <c:showCatName val="0"/>
          <c:showSerName val="0"/>
          <c:showPercent val="0"/>
          <c:showBubbleSize val="0"/>
        </c:dLbls>
        <c:gapWidth val="150"/>
        <c:axId val="537569344"/>
        <c:axId val="537569672"/>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Data'!$R$6:$S$6</c:f>
              <c:numCache>
                <c:formatCode>General</c:formatCode>
                <c:ptCount val="2"/>
                <c:pt idx="0">
                  <c:v>2023</c:v>
                </c:pt>
                <c:pt idx="1">
                  <c:v>2024</c:v>
                </c:pt>
              </c:numCache>
            </c:numRef>
          </c:cat>
          <c:val>
            <c:numRef>
              <c:f>'Water Quality Data'!$R$14:$S$14</c:f>
              <c:numCache>
                <c:formatCode>0.0000</c:formatCode>
                <c:ptCount val="2"/>
                <c:pt idx="0">
                  <c:v>0</c:v>
                </c:pt>
                <c:pt idx="1">
                  <c:v>2.3250000000000002</c:v>
                </c:pt>
              </c:numCache>
            </c:numRef>
          </c:val>
          <c:smooth val="0"/>
          <c:extLst>
            <c:ext xmlns:c16="http://schemas.microsoft.com/office/drawing/2014/chart" uri="{C3380CC4-5D6E-409C-BE32-E72D297353CC}">
              <c16:uniqueId val="{00000008-8652-4A9B-AA43-8081A0919C2F}"/>
            </c:ext>
          </c:extLst>
        </c:ser>
        <c:dLbls>
          <c:showLegendKey val="0"/>
          <c:showVal val="0"/>
          <c:showCatName val="0"/>
          <c:showSerName val="0"/>
          <c:showPercent val="0"/>
          <c:showBubbleSize val="0"/>
        </c:dLbls>
        <c:marker val="1"/>
        <c:smooth val="0"/>
        <c:axId val="537569344"/>
        <c:axId val="537569672"/>
      </c:lineChart>
      <c:catAx>
        <c:axId val="537569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672"/>
        <c:crosses val="autoZero"/>
        <c:auto val="1"/>
        <c:lblAlgn val="ctr"/>
        <c:lblOffset val="100"/>
        <c:noMultiLvlLbl val="0"/>
      </c:catAx>
      <c:valAx>
        <c:axId val="53756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TN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Dissolved Reactive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Data'!$N$6:$O$6</c:f>
              <c:numCache>
                <c:formatCode>General</c:formatCode>
                <c:ptCount val="2"/>
                <c:pt idx="0">
                  <c:v>2023</c:v>
                </c:pt>
                <c:pt idx="1">
                  <c:v>2024</c:v>
                </c:pt>
              </c:numCache>
            </c:numRef>
          </c:cat>
          <c:val>
            <c:numRef>
              <c:f>'Water Quality Data'!$N$7:$O$7</c:f>
              <c:numCache>
                <c:formatCode>General</c:formatCode>
                <c:ptCount val="2"/>
                <c:pt idx="0">
                  <c:v>0</c:v>
                </c:pt>
                <c:pt idx="1">
                  <c:v>1.09E-2</c:v>
                </c:pt>
              </c:numCache>
            </c:numRef>
          </c:val>
          <c:extLst>
            <c:ext xmlns:c16="http://schemas.microsoft.com/office/drawing/2014/chart" uri="{C3380CC4-5D6E-409C-BE32-E72D297353CC}">
              <c16:uniqueId val="{00000006-9B63-4A4B-95A5-54DB539570B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Data'!$N$6:$O$6</c:f>
              <c:numCache>
                <c:formatCode>General</c:formatCode>
                <c:ptCount val="2"/>
                <c:pt idx="0">
                  <c:v>2023</c:v>
                </c:pt>
                <c:pt idx="1">
                  <c:v>2024</c:v>
                </c:pt>
              </c:numCache>
            </c:numRef>
          </c:cat>
          <c:val>
            <c:numRef>
              <c:f>'Water Quality Data'!$N$8:$O$8</c:f>
              <c:numCache>
                <c:formatCode>General</c:formatCode>
                <c:ptCount val="2"/>
                <c:pt idx="0">
                  <c:v>0</c:v>
                </c:pt>
                <c:pt idx="1">
                  <c:v>8.5500000000000003E-3</c:v>
                </c:pt>
              </c:numCache>
            </c:numRef>
          </c:val>
          <c:extLst>
            <c:ext xmlns:c16="http://schemas.microsoft.com/office/drawing/2014/chart" uri="{C3380CC4-5D6E-409C-BE32-E72D297353CC}">
              <c16:uniqueId val="{00000007-9B63-4A4B-95A5-54DB539570B7}"/>
            </c:ext>
          </c:extLst>
        </c:ser>
        <c:ser>
          <c:idx val="3"/>
          <c:order val="2"/>
          <c:tx>
            <c:strRef>
              <c:f>'Water Quality Data'!$K$9</c:f>
              <c:strCache>
                <c:ptCount val="1"/>
                <c:pt idx="0">
                  <c:v>July</c:v>
                </c:pt>
              </c:strCache>
            </c:strRef>
          </c:tx>
          <c:spPr>
            <a:solidFill>
              <a:schemeClr val="accent3"/>
            </a:solidFill>
            <a:ln>
              <a:noFill/>
            </a:ln>
            <a:effectLst/>
          </c:spPr>
          <c:invertIfNegative val="0"/>
          <c:cat>
            <c:numRef>
              <c:f>'Water Quality Data'!$N$6:$O$6</c:f>
              <c:numCache>
                <c:formatCode>General</c:formatCode>
                <c:ptCount val="2"/>
                <c:pt idx="0">
                  <c:v>2023</c:v>
                </c:pt>
                <c:pt idx="1">
                  <c:v>2024</c:v>
                </c:pt>
              </c:numCache>
            </c:numRef>
          </c:cat>
          <c:val>
            <c:numRef>
              <c:f>'Water Quality Data'!$N$9:$O$9</c:f>
              <c:numCache>
                <c:formatCode>General</c:formatCode>
                <c:ptCount val="2"/>
                <c:pt idx="0">
                  <c:v>0</c:v>
                </c:pt>
                <c:pt idx="1">
                  <c:v>7.5599999999999999E-3</c:v>
                </c:pt>
              </c:numCache>
            </c:numRef>
          </c:val>
          <c:extLst>
            <c:ext xmlns:c16="http://schemas.microsoft.com/office/drawing/2014/chart" uri="{C3380CC4-5D6E-409C-BE32-E72D297353CC}">
              <c16:uniqueId val="{00000000-9B63-4A4B-95A5-54DB539570B7}"/>
            </c:ext>
          </c:extLst>
        </c:ser>
        <c:ser>
          <c:idx val="4"/>
          <c:order val="3"/>
          <c:tx>
            <c:strRef>
              <c:f>'Water Quality Data'!$K$10</c:f>
              <c:strCache>
                <c:ptCount val="1"/>
                <c:pt idx="0">
                  <c:v>August</c:v>
                </c:pt>
              </c:strCache>
            </c:strRef>
          </c:tx>
          <c:spPr>
            <a:solidFill>
              <a:schemeClr val="accent4"/>
            </a:solidFill>
            <a:ln>
              <a:noFill/>
            </a:ln>
            <a:effectLst/>
          </c:spPr>
          <c:invertIfNegative val="0"/>
          <c:cat>
            <c:numRef>
              <c:f>'Water Quality Data'!$N$6:$O$6</c:f>
              <c:numCache>
                <c:formatCode>General</c:formatCode>
                <c:ptCount val="2"/>
                <c:pt idx="0">
                  <c:v>2023</c:v>
                </c:pt>
                <c:pt idx="1">
                  <c:v>2024</c:v>
                </c:pt>
              </c:numCache>
            </c:numRef>
          </c:cat>
          <c:val>
            <c:numRef>
              <c:f>'Water Quality Data'!$N$10:$O$10</c:f>
              <c:numCache>
                <c:formatCode>General</c:formatCode>
                <c:ptCount val="2"/>
                <c:pt idx="0">
                  <c:v>0</c:v>
                </c:pt>
                <c:pt idx="1">
                  <c:v>5.9300000000000004E-3</c:v>
                </c:pt>
              </c:numCache>
            </c:numRef>
          </c:val>
          <c:extLst>
            <c:ext xmlns:c16="http://schemas.microsoft.com/office/drawing/2014/chart" uri="{C3380CC4-5D6E-409C-BE32-E72D297353CC}">
              <c16:uniqueId val="{00000001-9B63-4A4B-95A5-54DB539570B7}"/>
            </c:ext>
          </c:extLst>
        </c:ser>
        <c:ser>
          <c:idx val="5"/>
          <c:order val="4"/>
          <c:tx>
            <c:strRef>
              <c:f>'Water Quality Data'!$K$11</c:f>
              <c:strCache>
                <c:ptCount val="1"/>
                <c:pt idx="0">
                  <c:v>September</c:v>
                </c:pt>
              </c:strCache>
            </c:strRef>
          </c:tx>
          <c:spPr>
            <a:solidFill>
              <a:schemeClr val="accent5"/>
            </a:solidFill>
            <a:ln>
              <a:noFill/>
            </a:ln>
            <a:effectLst/>
          </c:spPr>
          <c:invertIfNegative val="0"/>
          <c:cat>
            <c:numRef>
              <c:f>'Water Quality Data'!$N$6:$O$6</c:f>
              <c:numCache>
                <c:formatCode>General</c:formatCode>
                <c:ptCount val="2"/>
                <c:pt idx="0">
                  <c:v>2023</c:v>
                </c:pt>
                <c:pt idx="1">
                  <c:v>2024</c:v>
                </c:pt>
              </c:numCache>
            </c:numRef>
          </c:cat>
          <c:val>
            <c:numRef>
              <c:f>'Water Quality Data'!$N$11:$O$11</c:f>
              <c:numCache>
                <c:formatCode>General</c:formatCode>
                <c:ptCount val="2"/>
                <c:pt idx="0">
                  <c:v>0</c:v>
                </c:pt>
                <c:pt idx="1">
                  <c:v>0</c:v>
                </c:pt>
              </c:numCache>
            </c:numRef>
          </c:val>
          <c:extLst>
            <c:ext xmlns:c16="http://schemas.microsoft.com/office/drawing/2014/chart" uri="{C3380CC4-5D6E-409C-BE32-E72D297353CC}">
              <c16:uniqueId val="{00000002-9B63-4A4B-95A5-54DB539570B7}"/>
            </c:ext>
          </c:extLst>
        </c:ser>
        <c:ser>
          <c:idx val="6"/>
          <c:order val="5"/>
          <c:tx>
            <c:strRef>
              <c:f>'Water Quality Data'!$K$12</c:f>
              <c:strCache>
                <c:ptCount val="1"/>
                <c:pt idx="0">
                  <c:v>October</c:v>
                </c:pt>
              </c:strCache>
            </c:strRef>
          </c:tx>
          <c:spPr>
            <a:solidFill>
              <a:schemeClr val="accent6"/>
            </a:solidFill>
            <a:ln>
              <a:noFill/>
            </a:ln>
            <a:effectLst/>
          </c:spPr>
          <c:invertIfNegative val="0"/>
          <c:cat>
            <c:numRef>
              <c:f>'Water Quality Data'!$N$6:$O$6</c:f>
              <c:numCache>
                <c:formatCode>General</c:formatCode>
                <c:ptCount val="2"/>
                <c:pt idx="0">
                  <c:v>2023</c:v>
                </c:pt>
                <c:pt idx="1">
                  <c:v>2024</c:v>
                </c:pt>
              </c:numCache>
            </c:numRef>
          </c:cat>
          <c:val>
            <c:numRef>
              <c:f>'Water Quality Data'!$N$12:$O$12</c:f>
              <c:numCache>
                <c:formatCode>General</c:formatCode>
                <c:ptCount val="2"/>
                <c:pt idx="0">
                  <c:v>0</c:v>
                </c:pt>
                <c:pt idx="1">
                  <c:v>6.5100000000000002E-3</c:v>
                </c:pt>
              </c:numCache>
            </c:numRef>
          </c:val>
          <c:extLst>
            <c:ext xmlns:c16="http://schemas.microsoft.com/office/drawing/2014/chart" uri="{C3380CC4-5D6E-409C-BE32-E72D297353CC}">
              <c16:uniqueId val="{00000003-9B63-4A4B-95A5-54DB539570B7}"/>
            </c:ext>
          </c:extLst>
        </c:ser>
        <c:dLbls>
          <c:showLegendKey val="0"/>
          <c:showVal val="0"/>
          <c:showCatName val="0"/>
          <c:showSerName val="0"/>
          <c:showPercent val="0"/>
          <c:showBubbleSize val="0"/>
        </c:dLbls>
        <c:gapWidth val="150"/>
        <c:axId val="519551128"/>
        <c:axId val="519550472"/>
      </c:barChart>
      <c:lineChart>
        <c:grouping val="standard"/>
        <c:varyColors val="0"/>
        <c:ser>
          <c:idx val="0"/>
          <c:order val="6"/>
          <c:tx>
            <c:strRef>
              <c:f>'TP WQ Standard 2'!$B$2</c:f>
              <c:strCache>
                <c:ptCount val="1"/>
                <c:pt idx="0">
                  <c:v>TP WQ Standard</c:v>
                </c:pt>
              </c:strCache>
            </c:strRef>
          </c:tx>
          <c:spPr>
            <a:ln w="38100" cap="rnd" cmpd="sng">
              <a:solidFill>
                <a:srgbClr val="FF0000"/>
              </a:solidFill>
              <a:round/>
            </a:ln>
            <a:effectLst/>
          </c:spPr>
          <c:marker>
            <c:symbol val="none"/>
          </c:marker>
          <c:cat>
            <c:numRef>
              <c:f>'Water Quality Data'!$N$6:$O$6</c:f>
              <c:numCache>
                <c:formatCode>General</c:formatCode>
                <c:ptCount val="2"/>
                <c:pt idx="0">
                  <c:v>2023</c:v>
                </c:pt>
                <c:pt idx="1">
                  <c:v>2024</c:v>
                </c:pt>
              </c:numCache>
            </c:numRef>
          </c:cat>
          <c:val>
            <c:numRef>
              <c:f>'TP WQ Standard 2'!$B$3:$B$4</c:f>
              <c:numCache>
                <c:formatCode>General</c:formatCode>
                <c:ptCount val="2"/>
                <c:pt idx="0">
                  <c:v>7.4999999999999997E-2</c:v>
                </c:pt>
                <c:pt idx="1">
                  <c:v>7.4999999999999997E-2</c:v>
                </c:pt>
              </c:numCache>
            </c:numRef>
          </c:val>
          <c:smooth val="0"/>
          <c:extLst>
            <c:ext xmlns:c16="http://schemas.microsoft.com/office/drawing/2014/chart" uri="{C3380CC4-5D6E-409C-BE32-E72D297353CC}">
              <c16:uniqueId val="{00000009-9B63-4A4B-95A5-54DB539570B7}"/>
            </c:ext>
          </c:extLst>
        </c:ser>
        <c:ser>
          <c:idx val="7"/>
          <c:order val="7"/>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Data'!$N$6:$O$6</c:f>
              <c:numCache>
                <c:formatCode>General</c:formatCode>
                <c:ptCount val="2"/>
                <c:pt idx="0">
                  <c:v>2023</c:v>
                </c:pt>
                <c:pt idx="1">
                  <c:v>2024</c:v>
                </c:pt>
              </c:numCache>
            </c:numRef>
          </c:cat>
          <c:val>
            <c:numRef>
              <c:f>'Water Quality Data'!$N$14:$O$14</c:f>
              <c:numCache>
                <c:formatCode>0.00000</c:formatCode>
                <c:ptCount val="2"/>
                <c:pt idx="0">
                  <c:v>0</c:v>
                </c:pt>
                <c:pt idx="1">
                  <c:v>7.5599999999999999E-3</c:v>
                </c:pt>
              </c:numCache>
            </c:numRef>
          </c:val>
          <c:smooth val="0"/>
          <c:extLst>
            <c:ext xmlns:c16="http://schemas.microsoft.com/office/drawing/2014/chart" uri="{C3380CC4-5D6E-409C-BE32-E72D297353CC}">
              <c16:uniqueId val="{0000000A-9B63-4A4B-95A5-54DB539570B7}"/>
            </c:ext>
          </c:extLst>
        </c:ser>
        <c:dLbls>
          <c:showLegendKey val="0"/>
          <c:showVal val="0"/>
          <c:showCatName val="0"/>
          <c:showSerName val="0"/>
          <c:showPercent val="0"/>
          <c:showBubbleSize val="0"/>
        </c:dLbls>
        <c:marker val="1"/>
        <c:smooth val="0"/>
        <c:axId val="519551128"/>
        <c:axId val="519550472"/>
      </c:lineChart>
      <c:catAx>
        <c:axId val="519551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0472"/>
        <c:crosses val="autoZero"/>
        <c:auto val="1"/>
        <c:lblAlgn val="ctr"/>
        <c:lblOffset val="100"/>
        <c:noMultiLvlLbl val="0"/>
      </c:catAx>
      <c:valAx>
        <c:axId val="519550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1128"/>
        <c:crosses val="autoZero"/>
        <c:crossBetween val="between"/>
      </c:valAx>
      <c:spPr>
        <a:noFill/>
        <a:ln>
          <a:noFill/>
        </a:ln>
        <a:effectLst/>
      </c:spPr>
    </c:plotArea>
    <c:legend>
      <c:legendPos val="r"/>
      <c:layout>
        <c:manualLayout>
          <c:xMode val="edge"/>
          <c:yMode val="edge"/>
          <c:x val="0.79561512613471075"/>
          <c:y val="0.31915997980278166"/>
          <c:w val="0.19164602036210443"/>
          <c:h val="0.448321766477376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Stream</a:t>
            </a:r>
            <a:r>
              <a:rPr lang="en-US" baseline="0"/>
              <a:t> Flow (cfs)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'Flow &amp; Transparency Data'!$K$7</c:f>
              <c:strCache>
                <c:ptCount val="1"/>
                <c:pt idx="0">
                  <c:v>May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'Flow &amp; Transparency Data'!$L$6:$M$6</c:f>
              <c:numCache>
                <c:formatCode>General</c:formatCode>
                <c:ptCount val="2"/>
                <c:pt idx="0">
                  <c:v>2023</c:v>
                </c:pt>
                <c:pt idx="1">
                  <c:v>2024</c:v>
                </c:pt>
              </c:numCache>
            </c:numRef>
          </c:cat>
          <c:val>
            <c:numRef>
              <c:f>'Flow &amp; Transparency Data'!$L$7:$M$7</c:f>
              <c:numCache>
                <c:formatCode>General</c:formatCode>
                <c:ptCount val="2"/>
                <c:pt idx="0">
                  <c:v>0</c:v>
                </c:pt>
                <c:pt idx="1">
                  <c:v>0</c:v>
                </c:pt>
              </c:numCache>
            </c:numRef>
          </c:val>
          <c:smooth val="0"/>
          <c:extLst>
            <c:ext xmlns:c16="http://schemas.microsoft.com/office/drawing/2014/chart" uri="{C3380CC4-5D6E-409C-BE32-E72D297353CC}">
              <c16:uniqueId val="{00000000-F3AD-4385-825C-603537573A70}"/>
            </c:ext>
          </c:extLst>
        </c:ser>
        <c:ser>
          <c:idx val="1"/>
          <c:order val="1"/>
          <c:tx>
            <c:strRef>
              <c:f>'Flow &amp; Transparency Data'!$K$8</c:f>
              <c:strCache>
                <c:ptCount val="1"/>
                <c:pt idx="0">
                  <c:v>June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'Flow &amp; Transparency Data'!$L$6:$M$6</c:f>
              <c:numCache>
                <c:formatCode>General</c:formatCode>
                <c:ptCount val="2"/>
                <c:pt idx="0">
                  <c:v>2023</c:v>
                </c:pt>
                <c:pt idx="1">
                  <c:v>2024</c:v>
                </c:pt>
              </c:numCache>
            </c:numRef>
          </c:cat>
          <c:val>
            <c:numRef>
              <c:f>'Flow &amp; Transparency Data'!$L$8:$M$8</c:f>
              <c:numCache>
                <c:formatCode>General</c:formatCode>
                <c:ptCount val="2"/>
                <c:pt idx="0">
                  <c:v>0</c:v>
                </c:pt>
                <c:pt idx="1">
                  <c:v>0</c:v>
                </c:pt>
              </c:numCache>
            </c:numRef>
          </c:val>
          <c:smooth val="0"/>
          <c:extLst>
            <c:ext xmlns:c16="http://schemas.microsoft.com/office/drawing/2014/chart" uri="{C3380CC4-5D6E-409C-BE32-E72D297353CC}">
              <c16:uniqueId val="{00000002-F3AD-4385-825C-603537573A70}"/>
            </c:ext>
          </c:extLst>
        </c:ser>
        <c:ser>
          <c:idx val="2"/>
          <c:order val="2"/>
          <c:tx>
            <c:strRef>
              <c:f>'Flow &amp; Transparency Data'!$K$9</c:f>
              <c:strCache>
                <c:ptCount val="1"/>
                <c:pt idx="0">
                  <c:v>July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'Flow &amp; Transparency Data'!$L$6:$M$6</c:f>
              <c:numCache>
                <c:formatCode>General</c:formatCode>
                <c:ptCount val="2"/>
                <c:pt idx="0">
                  <c:v>2023</c:v>
                </c:pt>
                <c:pt idx="1">
                  <c:v>2024</c:v>
                </c:pt>
              </c:numCache>
            </c:numRef>
          </c:cat>
          <c:val>
            <c:numRef>
              <c:f>'Flow &amp; Transparency Data'!$L$9:$M$9</c:f>
              <c:numCache>
                <c:formatCode>General</c:formatCode>
                <c:ptCount val="2"/>
                <c:pt idx="0">
                  <c:v>0</c:v>
                </c:pt>
                <c:pt idx="1">
                  <c:v>0</c:v>
                </c:pt>
              </c:numCache>
            </c:numRef>
          </c:val>
          <c:smooth val="0"/>
          <c:extLst>
            <c:ext xmlns:c16="http://schemas.microsoft.com/office/drawing/2014/chart" uri="{C3380CC4-5D6E-409C-BE32-E72D297353CC}">
              <c16:uniqueId val="{00000003-F3AD-4385-825C-603537573A70}"/>
            </c:ext>
          </c:extLst>
        </c:ser>
        <c:ser>
          <c:idx val="3"/>
          <c:order val="3"/>
          <c:tx>
            <c:strRef>
              <c:f>'Flow &amp; Transparency Data'!$K$10</c:f>
              <c:strCache>
                <c:ptCount val="1"/>
                <c:pt idx="0">
                  <c:v>August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'Flow &amp; Transparency Data'!$L$6:$M$6</c:f>
              <c:numCache>
                <c:formatCode>General</c:formatCode>
                <c:ptCount val="2"/>
                <c:pt idx="0">
                  <c:v>2023</c:v>
                </c:pt>
                <c:pt idx="1">
                  <c:v>2024</c:v>
                </c:pt>
              </c:numCache>
            </c:numRef>
          </c:cat>
          <c:val>
            <c:numRef>
              <c:f>'Flow &amp; Transparency Data'!$L$10:$M$10</c:f>
              <c:numCache>
                <c:formatCode>General</c:formatCode>
                <c:ptCount val="2"/>
                <c:pt idx="0">
                  <c:v>0</c:v>
                </c:pt>
                <c:pt idx="1">
                  <c:v>0</c:v>
                </c:pt>
              </c:numCache>
            </c:numRef>
          </c:val>
          <c:smooth val="0"/>
          <c:extLst>
            <c:ext xmlns:c16="http://schemas.microsoft.com/office/drawing/2014/chart" uri="{C3380CC4-5D6E-409C-BE32-E72D297353CC}">
              <c16:uniqueId val="{00000004-F3AD-4385-825C-603537573A70}"/>
            </c:ext>
          </c:extLst>
        </c:ser>
        <c:ser>
          <c:idx val="4"/>
          <c:order val="4"/>
          <c:tx>
            <c:strRef>
              <c:f>'Flow &amp; Transparency Data'!$K$11</c:f>
              <c:strCache>
                <c:ptCount val="1"/>
                <c:pt idx="0">
                  <c:v>September</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'Flow &amp; Transparency Data'!$L$6:$M$6</c:f>
              <c:numCache>
                <c:formatCode>General</c:formatCode>
                <c:ptCount val="2"/>
                <c:pt idx="0">
                  <c:v>2023</c:v>
                </c:pt>
                <c:pt idx="1">
                  <c:v>2024</c:v>
                </c:pt>
              </c:numCache>
            </c:numRef>
          </c:cat>
          <c:val>
            <c:numRef>
              <c:f>'Flow &amp; Transparency Data'!$L$11:$M$11</c:f>
              <c:numCache>
                <c:formatCode>General</c:formatCode>
                <c:ptCount val="2"/>
                <c:pt idx="0">
                  <c:v>0</c:v>
                </c:pt>
                <c:pt idx="1">
                  <c:v>0</c:v>
                </c:pt>
              </c:numCache>
            </c:numRef>
          </c:val>
          <c:smooth val="0"/>
          <c:extLst>
            <c:ext xmlns:c16="http://schemas.microsoft.com/office/drawing/2014/chart" uri="{C3380CC4-5D6E-409C-BE32-E72D297353CC}">
              <c16:uniqueId val="{00000005-F3AD-4385-825C-603537573A70}"/>
            </c:ext>
          </c:extLst>
        </c:ser>
        <c:ser>
          <c:idx val="5"/>
          <c:order val="5"/>
          <c:tx>
            <c:strRef>
              <c:f>'Flow &amp; Transparency Data'!$K$12</c:f>
              <c:strCache>
                <c:ptCount val="1"/>
                <c:pt idx="0">
                  <c:v>October</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'Flow &amp; Transparency Data'!$L$6:$M$6</c:f>
              <c:numCache>
                <c:formatCode>General</c:formatCode>
                <c:ptCount val="2"/>
                <c:pt idx="0">
                  <c:v>2023</c:v>
                </c:pt>
                <c:pt idx="1">
                  <c:v>2024</c:v>
                </c:pt>
              </c:numCache>
            </c:numRef>
          </c:cat>
          <c:val>
            <c:numRef>
              <c:f>'Flow &amp; Transparency Data'!$L$12:$M$12</c:f>
              <c:numCache>
                <c:formatCode>General</c:formatCode>
                <c:ptCount val="2"/>
                <c:pt idx="0">
                  <c:v>0</c:v>
                </c:pt>
                <c:pt idx="1">
                  <c:v>0</c:v>
                </c:pt>
              </c:numCache>
            </c:numRef>
          </c:val>
          <c:smooth val="0"/>
          <c:extLst>
            <c:ext xmlns:c16="http://schemas.microsoft.com/office/drawing/2014/chart" uri="{C3380CC4-5D6E-409C-BE32-E72D297353CC}">
              <c16:uniqueId val="{00000006-F3AD-4385-825C-603537573A70}"/>
            </c:ext>
          </c:extLst>
        </c:ser>
        <c:dLbls>
          <c:showLegendKey val="0"/>
          <c:showVal val="0"/>
          <c:showCatName val="0"/>
          <c:showSerName val="0"/>
          <c:showPercent val="0"/>
          <c:showBubbleSize val="0"/>
        </c:dLbls>
        <c:marker val="1"/>
        <c:smooth val="0"/>
        <c:axId val="604328056"/>
        <c:axId val="604346752"/>
      </c:lineChart>
      <c:catAx>
        <c:axId val="604328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46752"/>
        <c:crosses val="autoZero"/>
        <c:auto val="1"/>
        <c:lblAlgn val="ctr"/>
        <c:lblOffset val="100"/>
        <c:noMultiLvlLbl val="0"/>
      </c:catAx>
      <c:valAx>
        <c:axId val="604346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Flow (cfs)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280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'Flow &amp; Transparency Data'!$K$7</c:f>
              <c:strCache>
                <c:ptCount val="1"/>
                <c:pt idx="0">
                  <c:v>May</c:v>
                </c:pt>
              </c:strCache>
            </c:strRef>
          </c:tx>
          <c:spPr>
            <a:solidFill>
              <a:schemeClr val="accent1"/>
            </a:solidFill>
            <a:ln>
              <a:noFill/>
            </a:ln>
            <a:effectLst/>
          </c:spPr>
          <c:invertIfNegative val="0"/>
          <c:cat>
            <c:numRef>
              <c:f>'Flow &amp; Transparency Data'!$H$6:$I$6</c:f>
              <c:numCache>
                <c:formatCode>General</c:formatCode>
                <c:ptCount val="2"/>
                <c:pt idx="0">
                  <c:v>2023</c:v>
                </c:pt>
                <c:pt idx="1">
                  <c:v>2024</c:v>
                </c:pt>
              </c:numCache>
            </c:numRef>
          </c:cat>
          <c:val>
            <c:numRef>
              <c:f>'Flow &amp; Transparency Data'!$H$7:$I$7</c:f>
              <c:numCache>
                <c:formatCode>General</c:formatCode>
                <c:ptCount val="2"/>
                <c:pt idx="0">
                  <c:v>0</c:v>
                </c:pt>
                <c:pt idx="1">
                  <c:v>27</c:v>
                </c:pt>
              </c:numCache>
            </c:numRef>
          </c:val>
          <c:extLst>
            <c:ext xmlns:c16="http://schemas.microsoft.com/office/drawing/2014/chart" uri="{C3380CC4-5D6E-409C-BE32-E72D297353CC}">
              <c16:uniqueId val="{00000000-2009-45F8-8526-DCF5A3989C0B}"/>
            </c:ext>
          </c:extLst>
        </c:ser>
        <c:ser>
          <c:idx val="1"/>
          <c:order val="1"/>
          <c:tx>
            <c:strRef>
              <c:f>'Flow &amp; Transparency Data'!$K$8</c:f>
              <c:strCache>
                <c:ptCount val="1"/>
                <c:pt idx="0">
                  <c:v>June</c:v>
                </c:pt>
              </c:strCache>
            </c:strRef>
          </c:tx>
          <c:spPr>
            <a:solidFill>
              <a:schemeClr val="accent2"/>
            </a:solidFill>
            <a:ln>
              <a:noFill/>
            </a:ln>
            <a:effectLst/>
          </c:spPr>
          <c:invertIfNegative val="0"/>
          <c:cat>
            <c:numRef>
              <c:f>'Flow &amp; Transparency Data'!$H$6:$I$6</c:f>
              <c:numCache>
                <c:formatCode>General</c:formatCode>
                <c:ptCount val="2"/>
                <c:pt idx="0">
                  <c:v>2023</c:v>
                </c:pt>
                <c:pt idx="1">
                  <c:v>2024</c:v>
                </c:pt>
              </c:numCache>
            </c:numRef>
          </c:cat>
          <c:val>
            <c:numRef>
              <c:f>'Flow &amp; Transparency Data'!$H$8:$I$8</c:f>
              <c:numCache>
                <c:formatCode>General</c:formatCode>
                <c:ptCount val="2"/>
                <c:pt idx="0">
                  <c:v>0</c:v>
                </c:pt>
                <c:pt idx="1">
                  <c:v>43</c:v>
                </c:pt>
              </c:numCache>
            </c:numRef>
          </c:val>
          <c:extLst>
            <c:ext xmlns:c16="http://schemas.microsoft.com/office/drawing/2014/chart" uri="{C3380CC4-5D6E-409C-BE32-E72D297353CC}">
              <c16:uniqueId val="{00000002-2009-45F8-8526-DCF5A3989C0B}"/>
            </c:ext>
          </c:extLst>
        </c:ser>
        <c:ser>
          <c:idx val="2"/>
          <c:order val="2"/>
          <c:tx>
            <c:strRef>
              <c:f>'Flow &amp; Transparency Data'!$K$9</c:f>
              <c:strCache>
                <c:ptCount val="1"/>
                <c:pt idx="0">
                  <c:v>July</c:v>
                </c:pt>
              </c:strCache>
            </c:strRef>
          </c:tx>
          <c:spPr>
            <a:solidFill>
              <a:schemeClr val="accent3"/>
            </a:solidFill>
            <a:ln>
              <a:noFill/>
            </a:ln>
            <a:effectLst/>
          </c:spPr>
          <c:invertIfNegative val="0"/>
          <c:cat>
            <c:numRef>
              <c:f>'Flow &amp; Transparency Data'!$H$6:$I$6</c:f>
              <c:numCache>
                <c:formatCode>General</c:formatCode>
                <c:ptCount val="2"/>
                <c:pt idx="0">
                  <c:v>2023</c:v>
                </c:pt>
                <c:pt idx="1">
                  <c:v>2024</c:v>
                </c:pt>
              </c:numCache>
            </c:numRef>
          </c:cat>
          <c:val>
            <c:numRef>
              <c:f>'Flow &amp; Transparency Data'!$H$9:$I$9</c:f>
              <c:numCache>
                <c:formatCode>General</c:formatCode>
                <c:ptCount val="2"/>
                <c:pt idx="0">
                  <c:v>0</c:v>
                </c:pt>
                <c:pt idx="1">
                  <c:v>50</c:v>
                </c:pt>
              </c:numCache>
            </c:numRef>
          </c:val>
          <c:extLst>
            <c:ext xmlns:c16="http://schemas.microsoft.com/office/drawing/2014/chart" uri="{C3380CC4-5D6E-409C-BE32-E72D297353CC}">
              <c16:uniqueId val="{00000003-2009-45F8-8526-DCF5A3989C0B}"/>
            </c:ext>
          </c:extLst>
        </c:ser>
        <c:ser>
          <c:idx val="3"/>
          <c:order val="3"/>
          <c:tx>
            <c:strRef>
              <c:f>'Flow &amp; Transparency Data'!$K$10</c:f>
              <c:strCache>
                <c:ptCount val="1"/>
                <c:pt idx="0">
                  <c:v>August</c:v>
                </c:pt>
              </c:strCache>
            </c:strRef>
          </c:tx>
          <c:spPr>
            <a:solidFill>
              <a:schemeClr val="accent4"/>
            </a:solidFill>
            <a:ln>
              <a:noFill/>
            </a:ln>
            <a:effectLst/>
          </c:spPr>
          <c:invertIfNegative val="0"/>
          <c:cat>
            <c:numRef>
              <c:f>'Flow &amp; Transparency Data'!$H$6:$I$6</c:f>
              <c:numCache>
                <c:formatCode>General</c:formatCode>
                <c:ptCount val="2"/>
                <c:pt idx="0">
                  <c:v>2023</c:v>
                </c:pt>
                <c:pt idx="1">
                  <c:v>2024</c:v>
                </c:pt>
              </c:numCache>
            </c:numRef>
          </c:cat>
          <c:val>
            <c:numRef>
              <c:f>'Flow &amp; Transparency Data'!$H$10:$I$10</c:f>
              <c:numCache>
                <c:formatCode>General</c:formatCode>
                <c:ptCount val="2"/>
                <c:pt idx="0">
                  <c:v>0</c:v>
                </c:pt>
                <c:pt idx="1">
                  <c:v>94</c:v>
                </c:pt>
              </c:numCache>
            </c:numRef>
          </c:val>
          <c:extLst>
            <c:ext xmlns:c16="http://schemas.microsoft.com/office/drawing/2014/chart" uri="{C3380CC4-5D6E-409C-BE32-E72D297353CC}">
              <c16:uniqueId val="{00000004-2009-45F8-8526-DCF5A3989C0B}"/>
            </c:ext>
          </c:extLst>
        </c:ser>
        <c:ser>
          <c:idx val="4"/>
          <c:order val="4"/>
          <c:tx>
            <c:strRef>
              <c:f>'Flow &amp; Transparency Data'!$K$11</c:f>
              <c:strCache>
                <c:ptCount val="1"/>
                <c:pt idx="0">
                  <c:v>September</c:v>
                </c:pt>
              </c:strCache>
            </c:strRef>
          </c:tx>
          <c:spPr>
            <a:solidFill>
              <a:schemeClr val="accent5"/>
            </a:solidFill>
            <a:ln>
              <a:noFill/>
            </a:ln>
            <a:effectLst/>
          </c:spPr>
          <c:invertIfNegative val="0"/>
          <c:cat>
            <c:numRef>
              <c:f>'Flow &amp; Transparency Data'!$H$6:$I$6</c:f>
              <c:numCache>
                <c:formatCode>General</c:formatCode>
                <c:ptCount val="2"/>
                <c:pt idx="0">
                  <c:v>2023</c:v>
                </c:pt>
                <c:pt idx="1">
                  <c:v>2024</c:v>
                </c:pt>
              </c:numCache>
            </c:numRef>
          </c:cat>
          <c:val>
            <c:numRef>
              <c:f>'Flow &amp; Transparency Data'!$H$11:$I$11</c:f>
              <c:numCache>
                <c:formatCode>General</c:formatCode>
                <c:ptCount val="2"/>
                <c:pt idx="0">
                  <c:v>0</c:v>
                </c:pt>
                <c:pt idx="1">
                  <c:v>40</c:v>
                </c:pt>
              </c:numCache>
            </c:numRef>
          </c:val>
          <c:extLst>
            <c:ext xmlns:c16="http://schemas.microsoft.com/office/drawing/2014/chart" uri="{C3380CC4-5D6E-409C-BE32-E72D297353CC}">
              <c16:uniqueId val="{00000005-2009-45F8-8526-DCF5A3989C0B}"/>
            </c:ext>
          </c:extLst>
        </c:ser>
        <c:ser>
          <c:idx val="5"/>
          <c:order val="5"/>
          <c:tx>
            <c:strRef>
              <c:f>'Flow &amp; Transparency Data'!$K$12</c:f>
              <c:strCache>
                <c:ptCount val="1"/>
                <c:pt idx="0">
                  <c:v>October</c:v>
                </c:pt>
              </c:strCache>
            </c:strRef>
          </c:tx>
          <c:spPr>
            <a:solidFill>
              <a:schemeClr val="accent6"/>
            </a:solidFill>
            <a:ln>
              <a:noFill/>
            </a:ln>
            <a:effectLst/>
          </c:spPr>
          <c:invertIfNegative val="0"/>
          <c:cat>
            <c:numRef>
              <c:f>'Flow &amp; Transparency Data'!$H$6:$I$6</c:f>
              <c:numCache>
                <c:formatCode>General</c:formatCode>
                <c:ptCount val="2"/>
                <c:pt idx="0">
                  <c:v>2023</c:v>
                </c:pt>
                <c:pt idx="1">
                  <c:v>2024</c:v>
                </c:pt>
              </c:numCache>
            </c:numRef>
          </c:cat>
          <c:val>
            <c:numRef>
              <c:f>'Flow &amp; Transparency Data'!$H$12:$I$12</c:f>
              <c:numCache>
                <c:formatCode>General</c:formatCode>
                <c:ptCount val="2"/>
                <c:pt idx="0">
                  <c:v>0</c:v>
                </c:pt>
                <c:pt idx="1">
                  <c:v>60</c:v>
                </c:pt>
              </c:numCache>
            </c:numRef>
          </c:val>
          <c:extLst>
            <c:ext xmlns:c16="http://schemas.microsoft.com/office/drawing/2014/chart" uri="{C3380CC4-5D6E-409C-BE32-E72D297353CC}">
              <c16:uniqueId val="{00000006-2009-45F8-8526-DCF5A3989C0B}"/>
            </c:ext>
          </c:extLst>
        </c:ser>
        <c:dLbls>
          <c:showLegendKey val="0"/>
          <c:showVal val="0"/>
          <c:showCatName val="0"/>
          <c:showSerName val="0"/>
          <c:showPercent val="0"/>
          <c:showBubbleSize val="0"/>
        </c:dLbls>
        <c:gapWidth val="219"/>
        <c:overlap val="-27"/>
        <c:axId val="645358768"/>
        <c:axId val="645359096"/>
      </c:barChart>
      <c:catAx>
        <c:axId val="6453587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359096"/>
        <c:crosses val="autoZero"/>
        <c:auto val="1"/>
        <c:lblAlgn val="ctr"/>
        <c:lblOffset val="100"/>
        <c:noMultiLvlLbl val="0"/>
      </c:catAx>
      <c:valAx>
        <c:axId val="645359096"/>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3587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561975</xdr:colOff>
      <xdr:row>21</xdr:row>
      <xdr:rowOff>114300</xdr:rowOff>
    </xdr:to>
    <xdr:sp macro="" textlink="">
      <xdr:nvSpPr>
        <xdr:cNvPr id="4" name="TextBox 3">
          <a:extLst>
            <a:ext uri="{FF2B5EF4-FFF2-40B4-BE49-F238E27FC236}">
              <a16:creationId xmlns:a16="http://schemas.microsoft.com/office/drawing/2014/main" id="{E2C5886B-98D2-41A7-A64F-0BF2C91DCE34}"/>
            </a:ext>
          </a:extLst>
        </xdr:cNvPr>
        <xdr:cNvSpPr txBox="1"/>
      </xdr:nvSpPr>
      <xdr:spPr>
        <a:xfrm>
          <a:off x="609600" y="365760"/>
          <a:ext cx="5438775" cy="35890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WDNR Northeast Lakeshore Water Quality Dataset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is designed to offer a quick, interactive, and easy way to access surface water quality monitoring data and field data for 12 sampling locations sampled through the Northeast Lakeshore Volunteer Monitoring Program. Citizen volunteers collect surface water samples once per month, May - October, and ship samples to the Wisconsin State Lab of Hygiene in Madison where they are analyzed.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offers two seperate tabs to access water quality data and field data for the monitoring locations.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Water Quality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water quality data and associated graphs for Total Phosphorus, Dissolved Reactive Phosphorus, Total Suspended Solids, and Total Nitrogen concentrations.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Flow &amp; Transparency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data and associated graphs for stream flow and water transparency. Data in this Spreadsheet is draft.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Start at the Red arrow next to the Blue cell. Click on the cell to access dropdown menu where sampling locations are listed. Click on the down arrow and select a sampling location to generate data in the table and associated graphs. A map and additional information about the Northeast Lakeshore Volunteer Monitoring Program are available in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Location Information</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tab.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95248</xdr:colOff>
      <xdr:row>14</xdr:row>
      <xdr:rowOff>177270</xdr:rowOff>
    </xdr:from>
    <xdr:to>
      <xdr:col>9</xdr:col>
      <xdr:colOff>31748</xdr:colOff>
      <xdr:row>37</xdr:row>
      <xdr:rowOff>184890</xdr:rowOff>
    </xdr:to>
    <xdr:graphicFrame macro="">
      <xdr:nvGraphicFramePr>
        <xdr:cNvPr id="12" name="Chart 11">
          <a:extLst>
            <a:ext uri="{FF2B5EF4-FFF2-40B4-BE49-F238E27FC236}">
              <a16:creationId xmlns:a16="http://schemas.microsoft.com/office/drawing/2014/main" id="{C5EBC353-671D-43FC-BE93-075CDBAA9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95248</xdr:colOff>
      <xdr:row>38</xdr:row>
      <xdr:rowOff>161393</xdr:rowOff>
    </xdr:from>
    <xdr:to>
      <xdr:col>9</xdr:col>
      <xdr:colOff>31748</xdr:colOff>
      <xdr:row>61</xdr:row>
      <xdr:rowOff>169013</xdr:rowOff>
    </xdr:to>
    <xdr:graphicFrame macro="">
      <xdr:nvGraphicFramePr>
        <xdr:cNvPr id="13" name="Chart 12">
          <a:extLst>
            <a:ext uri="{FF2B5EF4-FFF2-40B4-BE49-F238E27FC236}">
              <a16:creationId xmlns:a16="http://schemas.microsoft.com/office/drawing/2014/main" id="{2DEA858E-107A-4841-82A2-DBEFF9992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338666</xdr:colOff>
      <xdr:row>38</xdr:row>
      <xdr:rowOff>161926</xdr:rowOff>
    </xdr:from>
    <xdr:to>
      <xdr:col>19</xdr:col>
      <xdr:colOff>84666</xdr:colOff>
      <xdr:row>61</xdr:row>
      <xdr:rowOff>169546</xdr:rowOff>
    </xdr:to>
    <xdr:graphicFrame macro="">
      <xdr:nvGraphicFramePr>
        <xdr:cNvPr id="14" name="Chart 13">
          <a:extLst>
            <a:ext uri="{FF2B5EF4-FFF2-40B4-BE49-F238E27FC236}">
              <a16:creationId xmlns:a16="http://schemas.microsoft.com/office/drawing/2014/main" id="{01496329-085C-4D9B-8743-A8937A9F1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352426</xdr:colOff>
      <xdr:row>14</xdr:row>
      <xdr:rowOff>176209</xdr:rowOff>
    </xdr:from>
    <xdr:to>
      <xdr:col>19</xdr:col>
      <xdr:colOff>98426</xdr:colOff>
      <xdr:row>37</xdr:row>
      <xdr:rowOff>183829</xdr:rowOff>
    </xdr:to>
    <xdr:graphicFrame macro="">
      <xdr:nvGraphicFramePr>
        <xdr:cNvPr id="16" name="Chart 15">
          <a:extLst>
            <a:ext uri="{FF2B5EF4-FFF2-40B4-BE49-F238E27FC236}">
              <a16:creationId xmlns:a16="http://schemas.microsoft.com/office/drawing/2014/main" id="{CD0561C3-90FE-40E4-BEAC-78DE89DD3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304800</xdr:colOff>
      <xdr:row>4</xdr:row>
      <xdr:rowOff>133350</xdr:rowOff>
    </xdr:from>
    <xdr:to>
      <xdr:col>1</xdr:col>
      <xdr:colOff>523875</xdr:colOff>
      <xdr:row>6</xdr:row>
      <xdr:rowOff>28575</xdr:rowOff>
    </xdr:to>
    <xdr:sp macro="" textlink="">
      <xdr:nvSpPr>
        <xdr:cNvPr id="2" name="Arrow: Right 1">
          <a:extLst>
            <a:ext uri="{FF2B5EF4-FFF2-40B4-BE49-F238E27FC236}">
              <a16:creationId xmlns:a16="http://schemas.microsoft.com/office/drawing/2014/main" id="{9E5906B8-8EF1-4A19-9DB8-3E11824D3EE6}"/>
            </a:ext>
          </a:extLst>
        </xdr:cNvPr>
        <xdr:cNvSpPr/>
      </xdr:nvSpPr>
      <xdr:spPr>
        <a:xfrm>
          <a:off x="304800" y="895350"/>
          <a:ext cx="828675" cy="3429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518160</xdr:colOff>
      <xdr:row>7</xdr:row>
      <xdr:rowOff>30480</xdr:rowOff>
    </xdr:from>
    <xdr:to>
      <xdr:col>2</xdr:col>
      <xdr:colOff>2727960</xdr:colOff>
      <xdr:row>11</xdr:row>
      <xdr:rowOff>182881</xdr:rowOff>
    </xdr:to>
    <xdr:sp macro="" textlink="">
      <xdr:nvSpPr>
        <xdr:cNvPr id="8" name="TextBox 7">
          <a:extLst>
            <a:ext uri="{FF2B5EF4-FFF2-40B4-BE49-F238E27FC236}">
              <a16:creationId xmlns:a16="http://schemas.microsoft.com/office/drawing/2014/main" id="{CA6A9A37-0731-457C-A19A-5C5421B67E92}"/>
            </a:ext>
          </a:extLst>
        </xdr:cNvPr>
        <xdr:cNvSpPr txBox="1"/>
      </xdr:nvSpPr>
      <xdr:spPr>
        <a:xfrm>
          <a:off x="1737360" y="1432560"/>
          <a:ext cx="2209800" cy="92202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a Sampling Location' to access dropdown menu. In the dropdown menu, select a sampling location to populate sampling data and graphs.</a:t>
          </a:r>
        </a:p>
      </xdr:txBody>
    </xdr:sp>
    <xdr:clientData/>
  </xdr:twoCellAnchor>
  <xdr:twoCellAnchor>
    <xdr:from>
      <xdr:col>5</xdr:col>
      <xdr:colOff>121920</xdr:colOff>
      <xdr:row>5</xdr:row>
      <xdr:rowOff>83820</xdr:rowOff>
    </xdr:from>
    <xdr:to>
      <xdr:col>8</xdr:col>
      <xdr:colOff>331470</xdr:colOff>
      <xdr:row>13</xdr:row>
      <xdr:rowOff>102870</xdr:rowOff>
    </xdr:to>
    <xdr:sp macro="" textlink="">
      <xdr:nvSpPr>
        <xdr:cNvPr id="10" name="TextBox 9">
          <a:extLst>
            <a:ext uri="{FF2B5EF4-FFF2-40B4-BE49-F238E27FC236}">
              <a16:creationId xmlns:a16="http://schemas.microsoft.com/office/drawing/2014/main" id="{6CC0D633-A168-4B0F-88B7-577BA0D7F2B4}"/>
            </a:ext>
          </a:extLst>
        </xdr:cNvPr>
        <xdr:cNvSpPr txBox="1"/>
      </xdr:nvSpPr>
      <xdr:spPr>
        <a:xfrm>
          <a:off x="5027295" y="1198245"/>
          <a:ext cx="2171700" cy="15621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ND = Sample concentration was undetectable.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 " = No sample collected.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mg/L = Milligrams/Liter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424814</xdr:colOff>
      <xdr:row>16</xdr:row>
      <xdr:rowOff>181927</xdr:rowOff>
    </xdr:from>
    <xdr:to>
      <xdr:col>18</xdr:col>
      <xdr:colOff>405764</xdr:colOff>
      <xdr:row>39</xdr:row>
      <xdr:rowOff>189547</xdr:rowOff>
    </xdr:to>
    <xdr:graphicFrame macro="">
      <xdr:nvGraphicFramePr>
        <xdr:cNvPr id="2" name="Chart 1">
          <a:extLst>
            <a:ext uri="{FF2B5EF4-FFF2-40B4-BE49-F238E27FC236}">
              <a16:creationId xmlns:a16="http://schemas.microsoft.com/office/drawing/2014/main" id="{E58E031C-ADC3-4FC5-A275-9630CA096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434339</xdr:colOff>
      <xdr:row>16</xdr:row>
      <xdr:rowOff>178114</xdr:rowOff>
    </xdr:from>
    <xdr:to>
      <xdr:col>8</xdr:col>
      <xdr:colOff>320039</xdr:colOff>
      <xdr:row>39</xdr:row>
      <xdr:rowOff>185734</xdr:rowOff>
    </xdr:to>
    <xdr:graphicFrame macro="">
      <xdr:nvGraphicFramePr>
        <xdr:cNvPr id="3" name="Chart 2">
          <a:extLst>
            <a:ext uri="{FF2B5EF4-FFF2-40B4-BE49-F238E27FC236}">
              <a16:creationId xmlns:a16="http://schemas.microsoft.com/office/drawing/2014/main" id="{903D37C3-17F5-4D2E-ADDE-2710415E3B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352425</xdr:colOff>
      <xdr:row>5</xdr:row>
      <xdr:rowOff>114300</xdr:rowOff>
    </xdr:from>
    <xdr:to>
      <xdr:col>1</xdr:col>
      <xdr:colOff>457200</xdr:colOff>
      <xdr:row>7</xdr:row>
      <xdr:rowOff>114300</xdr:rowOff>
    </xdr:to>
    <xdr:sp macro="" textlink="">
      <xdr:nvSpPr>
        <xdr:cNvPr id="4" name="Arrow: Right 3">
          <a:extLst>
            <a:ext uri="{FF2B5EF4-FFF2-40B4-BE49-F238E27FC236}">
              <a16:creationId xmlns:a16="http://schemas.microsoft.com/office/drawing/2014/main" id="{21C746CC-833A-4C41-B9B8-CDD3B85A36E2}"/>
            </a:ext>
          </a:extLst>
        </xdr:cNvPr>
        <xdr:cNvSpPr/>
      </xdr:nvSpPr>
      <xdr:spPr>
        <a:xfrm>
          <a:off x="352425" y="1276350"/>
          <a:ext cx="714375" cy="3810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123825</xdr:colOff>
      <xdr:row>9</xdr:row>
      <xdr:rowOff>9525</xdr:rowOff>
    </xdr:from>
    <xdr:to>
      <xdr:col>2</xdr:col>
      <xdr:colOff>3080385</xdr:colOff>
      <xdr:row>14</xdr:row>
      <xdr:rowOff>93345</xdr:rowOff>
    </xdr:to>
    <xdr:sp macro="" textlink="">
      <xdr:nvSpPr>
        <xdr:cNvPr id="7" name="TextBox 6">
          <a:extLst>
            <a:ext uri="{FF2B5EF4-FFF2-40B4-BE49-F238E27FC236}">
              <a16:creationId xmlns:a16="http://schemas.microsoft.com/office/drawing/2014/main" id="{860EF069-D6D5-4E96-AEFF-C4E5E93A9CFF}"/>
            </a:ext>
          </a:extLst>
        </xdr:cNvPr>
        <xdr:cNvSpPr txBox="1"/>
      </xdr:nvSpPr>
      <xdr:spPr>
        <a:xfrm>
          <a:off x="1343025" y="1933575"/>
          <a:ext cx="2956560" cy="10363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Sampling Location' to access dropdown menu. In the dropdown menu, select a sampling location to populate sampling data and graphs.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45720</xdr:colOff>
      <xdr:row>1</xdr:row>
      <xdr:rowOff>104784</xdr:rowOff>
    </xdr:from>
    <xdr:to>
      <xdr:col>9</xdr:col>
      <xdr:colOff>563880</xdr:colOff>
      <xdr:row>38</xdr:row>
      <xdr:rowOff>126074</xdr:rowOff>
    </xdr:to>
    <xdr:pic>
      <xdr:nvPicPr>
        <xdr:cNvPr id="3" name="Picture 2">
          <a:extLst>
            <a:ext uri="{FF2B5EF4-FFF2-40B4-BE49-F238E27FC236}">
              <a16:creationId xmlns:a16="http://schemas.microsoft.com/office/drawing/2014/main" id="{F5202DAB-5F08-6501-6E00-899C765C37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55320" y="295284"/>
          <a:ext cx="5394960" cy="7069790"/>
        </a:xfrm>
        <a:prstGeom prst="rect">
          <a:avLst/>
        </a:prstGeom>
      </xdr:spPr>
    </xdr:pic>
    <xdr:clientData/>
  </xdr:twoCellAnchor>
  <xdr:twoCellAnchor editAs="oneCell">
    <xdr:from>
      <xdr:col>10</xdr:col>
      <xdr:colOff>515179</xdr:colOff>
      <xdr:row>1</xdr:row>
      <xdr:rowOff>1</xdr:rowOff>
    </xdr:from>
    <xdr:to>
      <xdr:col>21</xdr:col>
      <xdr:colOff>457200</xdr:colOff>
      <xdr:row>38</xdr:row>
      <xdr:rowOff>162345</xdr:rowOff>
    </xdr:to>
    <xdr:pic>
      <xdr:nvPicPr>
        <xdr:cNvPr id="5" name="Picture 4">
          <a:extLst>
            <a:ext uri="{FF2B5EF4-FFF2-40B4-BE49-F238E27FC236}">
              <a16:creationId xmlns:a16="http://schemas.microsoft.com/office/drawing/2014/main" id="{64D6D56D-BEE0-C5C1-8F77-331EBFA6D2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611179" y="190501"/>
          <a:ext cx="6647621" cy="72108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3FF8-DCA4-46D0-B2B1-3FC580693CF2}">
  <dimension ref="A1"/>
  <sheetViews>
    <sheetView showGridLines="0" tabSelected="1" workbookViewId="0">
      <selection activeCell="Q11" sqref="Q11"/>
    </sheetView>
  </sheetViews>
  <sheetFormatPr defaultRowHeight="14.4" x14ac:dyDescent="0.3"/>
  <sheetData/>
  <sheetProtection algorithmName="SHA-512" hashValue="TEkGObnVKowiNSkSwVggzUUlv5iq2qkMQB/MfsfJuMnuFkjZCvHYYyYbvuReg2gnreQ9B6dhp6seYEPfhXOuTQ==" saltValue="fGZy2qyL3T9SeOfs93mty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E9FB-C3E5-4E35-81F8-8CBD778ACAB4}">
  <dimension ref="B2:S34"/>
  <sheetViews>
    <sheetView showGridLines="0" zoomScale="90" zoomScaleNormal="90" workbookViewId="0">
      <selection activeCell="C6" sqref="C6"/>
    </sheetView>
  </sheetViews>
  <sheetFormatPr defaultColWidth="9.109375" defaultRowHeight="14.4" x14ac:dyDescent="0.3"/>
  <cols>
    <col min="1" max="2" width="9.109375" style="52"/>
    <col min="3" max="3" width="49" style="52" customWidth="1"/>
    <col min="4" max="4" width="0.44140625" style="52" customWidth="1"/>
    <col min="5" max="5" width="6.33203125" style="52" customWidth="1"/>
    <col min="6" max="6" width="11.109375" style="52" customWidth="1"/>
    <col min="7" max="10" width="9.109375" style="52"/>
    <col min="11" max="11" width="11.5546875" style="52" customWidth="1"/>
    <col min="12" max="13" width="10.6640625" style="52" customWidth="1"/>
    <col min="14" max="14" width="10.6640625" style="52" bestFit="1" customWidth="1"/>
    <col min="15" max="18" width="10.6640625" style="52" customWidth="1"/>
    <col min="19" max="19" width="10.33203125" style="52" customWidth="1"/>
    <col min="20" max="16384" width="9.109375" style="52"/>
  </cols>
  <sheetData>
    <row r="2" spans="2:19" ht="23.4" x14ac:dyDescent="0.45">
      <c r="B2" s="51" t="s">
        <v>37</v>
      </c>
    </row>
    <row r="4" spans="2:19" x14ac:dyDescent="0.3">
      <c r="L4" s="71" t="s">
        <v>38</v>
      </c>
      <c r="M4" s="71"/>
    </row>
    <row r="5" spans="2:19" ht="18.600000000000001" thickBot="1" x14ac:dyDescent="0.4">
      <c r="C5" s="53" t="s">
        <v>22</v>
      </c>
      <c r="L5" s="83" t="s">
        <v>12</v>
      </c>
      <c r="M5" s="84"/>
      <c r="N5" s="83" t="s">
        <v>13</v>
      </c>
      <c r="O5" s="84"/>
      <c r="P5" s="83" t="s">
        <v>14</v>
      </c>
      <c r="Q5" s="84"/>
      <c r="R5" s="85" t="s">
        <v>15</v>
      </c>
      <c r="S5" s="85"/>
    </row>
    <row r="6" spans="2:19" ht="15" thickBot="1" x14ac:dyDescent="0.35">
      <c r="C6" s="36" t="s">
        <v>39</v>
      </c>
      <c r="D6" s="52">
        <f>INDEX(AllData!B3:B122,MATCH('Water Quality Data'!C6,AllData!A3:A122,0))</f>
        <v>1</v>
      </c>
      <c r="K6" s="29" t="s">
        <v>0</v>
      </c>
      <c r="L6" s="66">
        <v>2023</v>
      </c>
      <c r="M6" s="66">
        <v>2024</v>
      </c>
      <c r="N6" s="73">
        <v>2023</v>
      </c>
      <c r="O6" s="73">
        <v>2024</v>
      </c>
      <c r="P6" s="30">
        <v>2023</v>
      </c>
      <c r="Q6" s="30">
        <v>2024</v>
      </c>
      <c r="R6" s="65">
        <v>2023</v>
      </c>
      <c r="S6" s="65">
        <v>2024</v>
      </c>
    </row>
    <row r="7" spans="2:19" x14ac:dyDescent="0.3">
      <c r="D7" s="52">
        <f>D6+1</f>
        <v>2</v>
      </c>
      <c r="K7" s="26" t="s">
        <v>1</v>
      </c>
      <c r="L7" s="37" t="str">
        <f>VLOOKUP($D6,AllData!$B$3:$O$122,3)</f>
        <v>-</v>
      </c>
      <c r="M7" s="37">
        <f>VLOOKUP($D6,AllData!$B$3:$O$122,4)</f>
        <v>0.112</v>
      </c>
      <c r="N7" s="38" t="str">
        <f>VLOOKUP($D6,AllData!$B$3:$O$122,6)</f>
        <v>-</v>
      </c>
      <c r="O7" s="38">
        <f>VLOOKUP($D6,AllData!$B$3:$O$122,7)</f>
        <v>1.09E-2</v>
      </c>
      <c r="P7" s="39" t="str">
        <f>VLOOKUP($D6,AllData!$B$3:$O$122,9)</f>
        <v>-</v>
      </c>
      <c r="Q7" s="39">
        <f>VLOOKUP($D6,AllData!$B$3:$O$122,10)</f>
        <v>38.200000000000003</v>
      </c>
      <c r="R7" s="40" t="str">
        <f>VLOOKUP($D6,AllData!$B$3:$O$122,12)</f>
        <v>-</v>
      </c>
      <c r="S7" s="40">
        <f>VLOOKUP($D6,AllData!$B$3:$O$122,13)</f>
        <v>2.87</v>
      </c>
    </row>
    <row r="8" spans="2:19" x14ac:dyDescent="0.3">
      <c r="D8" s="52">
        <f>D7+1</f>
        <v>3</v>
      </c>
      <c r="K8" s="27" t="s">
        <v>3</v>
      </c>
      <c r="L8" s="37" t="str">
        <f>VLOOKUP($D7,AllData!$B$3:$O$122,3)</f>
        <v>-</v>
      </c>
      <c r="M8" s="37">
        <f>VLOOKUP($D7,AllData!$B$3:$O$122,4)</f>
        <v>5.7099999999999998E-2</v>
      </c>
      <c r="N8" s="38" t="str">
        <f>VLOOKUP($D7,AllData!$B$3:$O$122,6)</f>
        <v>-</v>
      </c>
      <c r="O8" s="38">
        <f>VLOOKUP($D7,AllData!$B$3:$O$122,7)</f>
        <v>8.5500000000000003E-3</v>
      </c>
      <c r="P8" s="39" t="str">
        <f>VLOOKUP($D7,AllData!$B$3:$O$122,9)</f>
        <v>-</v>
      </c>
      <c r="Q8" s="39">
        <f>VLOOKUP($D7,AllData!$B$3:$O$122,10)</f>
        <v>17.2</v>
      </c>
      <c r="R8" s="40" t="str">
        <f>VLOOKUP($D7,AllData!$B$3:$O$122,12)</f>
        <v>-</v>
      </c>
      <c r="S8" s="40">
        <f>VLOOKUP($D7,AllData!$B$3:$O$122,13)</f>
        <v>2.75</v>
      </c>
    </row>
    <row r="9" spans="2:19" x14ac:dyDescent="0.3">
      <c r="D9" s="52">
        <f t="shared" ref="D9:D11" si="0">D8+1</f>
        <v>4</v>
      </c>
      <c r="K9" s="27" t="s">
        <v>4</v>
      </c>
      <c r="L9" s="37" t="str">
        <f>VLOOKUP($D8,AllData!$B$3:$O$122,3)</f>
        <v>-</v>
      </c>
      <c r="M9" s="37">
        <f>VLOOKUP($D8,AllData!$B$3:$O$122,4)</f>
        <v>8.1000000000000003E-2</v>
      </c>
      <c r="N9" s="38" t="str">
        <f>VLOOKUP($D8,AllData!$B$3:$O$122,6)</f>
        <v>-</v>
      </c>
      <c r="O9" s="38">
        <f>VLOOKUP($D8,AllData!$B$3:$O$122,7)</f>
        <v>7.5599999999999999E-3</v>
      </c>
      <c r="P9" s="39" t="str">
        <f>VLOOKUP($D8,AllData!$B$3:$O$122,9)</f>
        <v>-</v>
      </c>
      <c r="Q9" s="39">
        <f>VLOOKUP($D8,AllData!$B$3:$O$122,10)</f>
        <v>9.4</v>
      </c>
      <c r="R9" s="40" t="str">
        <f>VLOOKUP($D8,AllData!$B$3:$O$122,12)</f>
        <v>-</v>
      </c>
      <c r="S9" s="40">
        <f>VLOOKUP($D8,AllData!$B$3:$O$122,13)</f>
        <v>2.69</v>
      </c>
    </row>
    <row r="10" spans="2:19" x14ac:dyDescent="0.3">
      <c r="D10" s="52">
        <f t="shared" si="0"/>
        <v>5</v>
      </c>
      <c r="K10" s="27" t="s">
        <v>5</v>
      </c>
      <c r="L10" s="37" t="str">
        <f>VLOOKUP($D9,AllData!$B$3:$O$122,3)</f>
        <v>-</v>
      </c>
      <c r="M10" s="37">
        <f>VLOOKUP($D9,AllData!$B$3:$O$122,4)</f>
        <v>4.9200000000000001E-2</v>
      </c>
      <c r="N10" s="38" t="str">
        <f>VLOOKUP($D9,AllData!$B$3:$O$122,6)</f>
        <v>-</v>
      </c>
      <c r="O10" s="38">
        <f>VLOOKUP($D9,AllData!$B$3:$O$122,7)</f>
        <v>5.9300000000000004E-3</v>
      </c>
      <c r="P10" s="39" t="str">
        <f>VLOOKUP($D9,AllData!$B$3:$O$122,9)</f>
        <v>-</v>
      </c>
      <c r="Q10" s="39">
        <f>VLOOKUP($D9,AllData!$B$3:$O$122,10)</f>
        <v>5.6</v>
      </c>
      <c r="R10" s="40" t="str">
        <f>VLOOKUP($D9,AllData!$B$3:$O$122,12)</f>
        <v>-</v>
      </c>
      <c r="S10" s="40">
        <f>VLOOKUP($D9,AllData!$B$3:$O$122,13)</f>
        <v>1.45</v>
      </c>
    </row>
    <row r="11" spans="2:19" x14ac:dyDescent="0.3">
      <c r="D11" s="52">
        <f t="shared" si="0"/>
        <v>6</v>
      </c>
      <c r="K11" s="27" t="s">
        <v>7</v>
      </c>
      <c r="L11" s="37" t="str">
        <f>VLOOKUP($D10,AllData!$B$3:$O$122,3)</f>
        <v>-</v>
      </c>
      <c r="M11" s="37">
        <f>VLOOKUP($D10,AllData!$B$3:$O$122,4)</f>
        <v>6.2E-2</v>
      </c>
      <c r="N11" s="38" t="str">
        <f>VLOOKUP($D10,AllData!$B$3:$O$122,6)</f>
        <v>-</v>
      </c>
      <c r="O11" s="38" t="str">
        <f>VLOOKUP($D10,AllData!$B$3:$O$122,7)</f>
        <v>ND</v>
      </c>
      <c r="P11" s="39" t="str">
        <f>VLOOKUP($D10,AllData!$B$3:$O$122,9)</f>
        <v>-</v>
      </c>
      <c r="Q11" s="39">
        <f>VLOOKUP($D10,AllData!$B$3:$O$122,10)</f>
        <v>11</v>
      </c>
      <c r="R11" s="40" t="str">
        <f>VLOOKUP($D10,AllData!$B$3:$O$122,12)</f>
        <v>-</v>
      </c>
      <c r="S11" s="40">
        <f>VLOOKUP($D10,AllData!$B$3:$O$122,13)</f>
        <v>1.25</v>
      </c>
    </row>
    <row r="12" spans="2:19" ht="15" thickBot="1" x14ac:dyDescent="0.35">
      <c r="K12" s="28" t="s">
        <v>8</v>
      </c>
      <c r="L12" s="41" t="str">
        <f>VLOOKUP($D11,AllData!$B$3:$O$122,3)</f>
        <v>-</v>
      </c>
      <c r="M12" s="41">
        <f>VLOOKUP($D11,AllData!$B$3:$O$122,4)</f>
        <v>5.4600000000000003E-2</v>
      </c>
      <c r="N12" s="42" t="str">
        <f>VLOOKUP($D11,AllData!$B$3:$O$122,6)</f>
        <v>-</v>
      </c>
      <c r="O12" s="42">
        <f>VLOOKUP($D11,AllData!$B$3:$O$122,7)</f>
        <v>6.5100000000000002E-3</v>
      </c>
      <c r="P12" s="43" t="str">
        <f>VLOOKUP($D11,AllData!$B$3:$O$122,9)</f>
        <v>-</v>
      </c>
      <c r="Q12" s="43">
        <f>VLOOKUP($D11,AllData!$B$3:$O$122,10)</f>
        <v>7.8</v>
      </c>
      <c r="R12" s="44" t="str">
        <f>VLOOKUP($D11,AllData!$B$3:$O$122,12)</f>
        <v>-</v>
      </c>
      <c r="S12" s="44">
        <f>VLOOKUP($D11,AllData!$B$3:$O$122,13)</f>
        <v>1.96</v>
      </c>
    </row>
    <row r="13" spans="2:19" x14ac:dyDescent="0.3">
      <c r="C13" s="54"/>
      <c r="K13" s="55" t="s">
        <v>9</v>
      </c>
      <c r="L13" s="74" t="str">
        <f>IFERROR(AVERAGE(L7:L12),"")</f>
        <v/>
      </c>
      <c r="M13" s="74">
        <f>IFERROR(AVERAGE(M7:M12),"")</f>
        <v>6.9316666666666665E-2</v>
      </c>
      <c r="N13" s="80" t="str">
        <f t="shared" ref="N13:R13" si="1">IFERROR(AVERAGE(N7:N12),"")</f>
        <v/>
      </c>
      <c r="O13" s="80">
        <f t="shared" ref="O13" si="2">IFERROR(AVERAGE(O7:O12),"")</f>
        <v>7.8900000000000012E-3</v>
      </c>
      <c r="P13" s="76" t="str">
        <f t="shared" si="1"/>
        <v/>
      </c>
      <c r="Q13" s="76">
        <f t="shared" ref="Q13" si="3">IFERROR(AVERAGE(Q7:Q12),"")</f>
        <v>14.866666666666667</v>
      </c>
      <c r="R13" s="78" t="str">
        <f t="shared" si="1"/>
        <v/>
      </c>
      <c r="S13" s="78">
        <f t="shared" ref="S13" si="4">IFERROR(AVERAGE(S7:S12),"")</f>
        <v>2.1616666666666666</v>
      </c>
    </row>
    <row r="14" spans="2:19" x14ac:dyDescent="0.3">
      <c r="C14" s="54"/>
      <c r="K14" s="55" t="s">
        <v>10</v>
      </c>
      <c r="L14" s="75" t="str">
        <f>IFERROR(MEDIAN(L7:L12),"")</f>
        <v/>
      </c>
      <c r="M14" s="75">
        <f>IFERROR(MEDIAN(M7:M12),"")</f>
        <v>5.9549999999999999E-2</v>
      </c>
      <c r="N14" s="81" t="str">
        <f t="shared" ref="N14:R14" si="5">IFERROR(MEDIAN(N7:N12),"")</f>
        <v/>
      </c>
      <c r="O14" s="81">
        <f t="shared" ref="O14" si="6">IFERROR(MEDIAN(O7:O12),"")</f>
        <v>7.5599999999999999E-3</v>
      </c>
      <c r="P14" s="77" t="str">
        <f t="shared" si="5"/>
        <v/>
      </c>
      <c r="Q14" s="77">
        <f t="shared" ref="Q14" si="7">IFERROR(MEDIAN(Q7:Q12),"")</f>
        <v>10.199999999999999</v>
      </c>
      <c r="R14" s="79" t="str">
        <f t="shared" si="5"/>
        <v/>
      </c>
      <c r="S14" s="79">
        <f t="shared" ref="S14" si="8">IFERROR(MEDIAN(S7:S12),"")</f>
        <v>2.3250000000000002</v>
      </c>
    </row>
    <row r="15" spans="2:19" x14ac:dyDescent="0.3">
      <c r="C15" s="54"/>
    </row>
    <row r="16" spans="2:19" x14ac:dyDescent="0.3">
      <c r="C16" s="54"/>
    </row>
    <row r="17" spans="3:3" x14ac:dyDescent="0.3">
      <c r="C17" s="54"/>
    </row>
    <row r="18" spans="3:3" x14ac:dyDescent="0.3">
      <c r="C18" s="54"/>
    </row>
    <row r="19" spans="3:3" x14ac:dyDescent="0.3">
      <c r="C19" s="54"/>
    </row>
    <row r="20" spans="3:3" x14ac:dyDescent="0.3">
      <c r="C20" s="54"/>
    </row>
    <row r="21" spans="3:3" x14ac:dyDescent="0.3">
      <c r="C21" s="54"/>
    </row>
    <row r="22" spans="3:3" x14ac:dyDescent="0.3">
      <c r="C22" s="54"/>
    </row>
    <row r="23" spans="3:3" x14ac:dyDescent="0.3">
      <c r="C23" s="54"/>
    </row>
    <row r="24" spans="3:3" x14ac:dyDescent="0.3">
      <c r="C24" s="54"/>
    </row>
    <row r="25" spans="3:3" x14ac:dyDescent="0.3">
      <c r="C25" s="54"/>
    </row>
    <row r="26" spans="3:3" x14ac:dyDescent="0.3">
      <c r="C26" s="54"/>
    </row>
    <row r="27" spans="3:3" x14ac:dyDescent="0.3">
      <c r="C27" s="54"/>
    </row>
    <row r="28" spans="3:3" x14ac:dyDescent="0.3">
      <c r="C28" s="54"/>
    </row>
    <row r="29" spans="3:3" x14ac:dyDescent="0.3">
      <c r="C29" s="54"/>
    </row>
    <row r="30" spans="3:3" x14ac:dyDescent="0.3">
      <c r="C30" s="54"/>
    </row>
    <row r="31" spans="3:3" x14ac:dyDescent="0.3">
      <c r="C31" s="54"/>
    </row>
    <row r="32" spans="3:3" x14ac:dyDescent="0.3">
      <c r="C32" s="54"/>
    </row>
    <row r="34" spans="3:3" x14ac:dyDescent="0.3">
      <c r="C34" s="54"/>
    </row>
  </sheetData>
  <sheetProtection algorithmName="SHA-512" hashValue="sRf5l1Jd9z67V+omvZQcJvp6xtjG7RKvcHKgAQGGR6x3ml3tR/Ne5JObLGUNPycf0D14A4naDqVWE9ICDvbiuw==" saltValue="DAqiCgfbDwAIVLizQfPDsA==" spinCount="100000" sheet="1" objects="1" scenarios="1"/>
  <protectedRanges>
    <protectedRange sqref="C6" name="Range1"/>
  </protectedRanges>
  <dataConsolidate/>
  <mergeCells count="4">
    <mergeCell ref="L5:M5"/>
    <mergeCell ref="N5:O5"/>
    <mergeCell ref="P5:Q5"/>
    <mergeCell ref="R5:S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953700-707E-4FC5-9FE8-FF5960EB05DE}">
          <x14:formula1>
            <xm:f>Sampling_Sites!$B$3:$B$21</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56D3-A0A9-415A-AC2C-0973B887FD03}">
  <dimension ref="A1:S122"/>
  <sheetViews>
    <sheetView topLeftCell="A79" zoomScale="110" zoomScaleNormal="110" workbookViewId="0">
      <selection activeCell="A99" sqref="A99:A104"/>
    </sheetView>
  </sheetViews>
  <sheetFormatPr defaultRowHeight="14.4" x14ac:dyDescent="0.3"/>
  <cols>
    <col min="1" max="1" width="21.5546875" customWidth="1"/>
    <col min="2" max="2" width="5.6640625" customWidth="1"/>
    <col min="3" max="3" width="16.33203125" customWidth="1"/>
    <col min="4" max="4" width="8.88671875" style="61"/>
    <col min="5" max="5" width="9.109375" style="54"/>
    <col min="6" max="6" width="9.109375" style="25"/>
    <col min="8" max="8" width="9.109375" style="52"/>
    <col min="9" max="9" width="9.109375" style="25"/>
    <col min="11" max="11" width="9.109375" style="52"/>
    <col min="12" max="12" width="9.109375" style="25"/>
    <col min="15" max="15" width="9.109375" style="25"/>
  </cols>
  <sheetData>
    <row r="1" spans="1:19" x14ac:dyDescent="0.3">
      <c r="D1" s="86" t="s">
        <v>12</v>
      </c>
      <c r="E1" s="86"/>
      <c r="F1" s="87"/>
      <c r="G1" s="88" t="s">
        <v>13</v>
      </c>
      <c r="H1" s="88"/>
      <c r="I1" s="87"/>
      <c r="J1" s="86" t="s">
        <v>14</v>
      </c>
      <c r="K1" s="86"/>
      <c r="L1" s="87"/>
      <c r="M1" s="88" t="s">
        <v>15</v>
      </c>
      <c r="N1" s="88"/>
      <c r="O1" s="87"/>
      <c r="P1" t="s">
        <v>16</v>
      </c>
      <c r="Q1" t="s">
        <v>17</v>
      </c>
      <c r="R1" t="s">
        <v>18</v>
      </c>
      <c r="S1" t="s">
        <v>19</v>
      </c>
    </row>
    <row r="2" spans="1:19" x14ac:dyDescent="0.3">
      <c r="A2" s="1" t="s">
        <v>20</v>
      </c>
      <c r="B2" s="1"/>
      <c r="C2" s="1" t="s">
        <v>0</v>
      </c>
      <c r="D2" s="72">
        <v>2023</v>
      </c>
      <c r="E2" s="72">
        <v>2024</v>
      </c>
      <c r="F2" s="72"/>
      <c r="G2" s="73">
        <v>2023</v>
      </c>
      <c r="H2" s="73">
        <v>2024</v>
      </c>
      <c r="I2" s="73"/>
      <c r="J2" s="72">
        <v>2023</v>
      </c>
      <c r="K2" s="72">
        <v>2024</v>
      </c>
      <c r="L2" s="72"/>
      <c r="M2" s="73">
        <v>2023</v>
      </c>
      <c r="N2" s="73">
        <v>2024</v>
      </c>
      <c r="O2" s="73"/>
      <c r="P2">
        <v>2020</v>
      </c>
      <c r="Q2">
        <v>2020</v>
      </c>
      <c r="R2">
        <v>2020</v>
      </c>
      <c r="S2">
        <v>2020</v>
      </c>
    </row>
    <row r="3" spans="1:19" x14ac:dyDescent="0.3">
      <c r="A3" s="90" t="s">
        <v>39</v>
      </c>
      <c r="B3" s="5">
        <v>1</v>
      </c>
      <c r="C3" s="6" t="s">
        <v>1</v>
      </c>
      <c r="D3" s="57" t="s">
        <v>2</v>
      </c>
      <c r="E3" s="57">
        <v>0.112</v>
      </c>
      <c r="F3" s="3"/>
      <c r="G3" s="7" t="s">
        <v>2</v>
      </c>
      <c r="H3" s="7">
        <v>1.09E-2</v>
      </c>
      <c r="I3" s="3"/>
      <c r="J3" s="7" t="s">
        <v>2</v>
      </c>
      <c r="K3" s="7">
        <v>38.200000000000003</v>
      </c>
      <c r="L3" s="3"/>
      <c r="M3" s="7" t="s">
        <v>2</v>
      </c>
      <c r="N3" s="7">
        <v>2.87</v>
      </c>
      <c r="O3" s="3"/>
      <c r="P3" t="e">
        <f>MEDIAN(D3:D8)</f>
        <v>#NUM!</v>
      </c>
      <c r="Q3" t="e">
        <f>MEDIAN(G3:G8)</f>
        <v>#NUM!</v>
      </c>
      <c r="R3" t="e">
        <f>MEDIAN(J3:J8)</f>
        <v>#NUM!</v>
      </c>
      <c r="S3" t="e">
        <f t="shared" ref="S3" si="0">MEDIAN(M3:M8)</f>
        <v>#NUM!</v>
      </c>
    </row>
    <row r="4" spans="1:19" x14ac:dyDescent="0.3">
      <c r="A4" s="91"/>
      <c r="B4" s="9">
        <v>2</v>
      </c>
      <c r="C4" s="10" t="s">
        <v>3</v>
      </c>
      <c r="D4" s="69" t="s">
        <v>2</v>
      </c>
      <c r="E4" s="58">
        <v>5.7099999999999998E-2</v>
      </c>
      <c r="F4" s="70"/>
      <c r="G4" s="69" t="s">
        <v>2</v>
      </c>
      <c r="H4" s="58">
        <v>8.5500000000000003E-3</v>
      </c>
      <c r="I4" s="70"/>
      <c r="J4" s="69" t="s">
        <v>2</v>
      </c>
      <c r="K4" s="58">
        <v>17.2</v>
      </c>
      <c r="L4" s="70"/>
      <c r="M4" s="69" t="s">
        <v>2</v>
      </c>
      <c r="N4" s="58">
        <v>2.75</v>
      </c>
      <c r="O4" s="56"/>
    </row>
    <row r="5" spans="1:19" x14ac:dyDescent="0.3">
      <c r="A5" s="91"/>
      <c r="B5" s="9">
        <v>3</v>
      </c>
      <c r="C5" s="11" t="s">
        <v>4</v>
      </c>
      <c r="D5" s="68" t="s">
        <v>2</v>
      </c>
      <c r="E5" s="57">
        <v>8.1000000000000003E-2</v>
      </c>
      <c r="F5" s="3"/>
      <c r="G5" s="68" t="s">
        <v>2</v>
      </c>
      <c r="H5" s="57">
        <v>7.5599999999999999E-3</v>
      </c>
      <c r="I5" s="3"/>
      <c r="J5" s="68" t="s">
        <v>2</v>
      </c>
      <c r="K5" s="57">
        <v>9.4</v>
      </c>
      <c r="L5" s="3"/>
      <c r="M5" s="68" t="s">
        <v>2</v>
      </c>
      <c r="N5" s="57">
        <v>2.69</v>
      </c>
      <c r="O5" s="3"/>
    </row>
    <row r="6" spans="1:19" x14ac:dyDescent="0.3">
      <c r="A6" s="91"/>
      <c r="B6" s="9">
        <v>4</v>
      </c>
      <c r="C6" s="10" t="s">
        <v>5</v>
      </c>
      <c r="D6" s="69" t="s">
        <v>2</v>
      </c>
      <c r="E6" s="58">
        <v>4.9200000000000001E-2</v>
      </c>
      <c r="F6" s="70"/>
      <c r="G6" s="69" t="s">
        <v>2</v>
      </c>
      <c r="H6" s="58">
        <v>5.9300000000000004E-3</v>
      </c>
      <c r="I6" s="70"/>
      <c r="J6" s="69" t="s">
        <v>2</v>
      </c>
      <c r="K6" s="58">
        <v>5.6</v>
      </c>
      <c r="L6" s="70"/>
      <c r="M6" s="69" t="s">
        <v>2</v>
      </c>
      <c r="N6" s="58">
        <v>1.45</v>
      </c>
      <c r="O6" s="56"/>
    </row>
    <row r="7" spans="1:19" x14ac:dyDescent="0.3">
      <c r="A7" s="91"/>
      <c r="B7" s="9">
        <v>5</v>
      </c>
      <c r="C7" s="11" t="s">
        <v>7</v>
      </c>
      <c r="D7" s="68" t="s">
        <v>2</v>
      </c>
      <c r="E7" s="57">
        <v>6.2E-2</v>
      </c>
      <c r="F7" s="3"/>
      <c r="G7" s="68" t="s">
        <v>2</v>
      </c>
      <c r="H7" s="57" t="s">
        <v>6</v>
      </c>
      <c r="I7" s="3"/>
      <c r="J7" s="68" t="s">
        <v>2</v>
      </c>
      <c r="K7" s="57">
        <v>11</v>
      </c>
      <c r="L7" s="3"/>
      <c r="M7" s="68" t="s">
        <v>2</v>
      </c>
      <c r="N7" s="57">
        <v>1.25</v>
      </c>
      <c r="O7" s="3"/>
    </row>
    <row r="8" spans="1:19" x14ac:dyDescent="0.3">
      <c r="A8" s="91"/>
      <c r="B8" s="9">
        <v>6</v>
      </c>
      <c r="C8" s="16" t="s">
        <v>8</v>
      </c>
      <c r="D8" s="24" t="s">
        <v>2</v>
      </c>
      <c r="E8" s="19">
        <v>5.4600000000000003E-2</v>
      </c>
      <c r="F8" s="20"/>
      <c r="G8" s="19" t="s">
        <v>2</v>
      </c>
      <c r="H8" s="19">
        <v>6.5100000000000002E-3</v>
      </c>
      <c r="I8" s="20"/>
      <c r="J8" s="19" t="s">
        <v>2</v>
      </c>
      <c r="K8" s="19">
        <v>7.8</v>
      </c>
      <c r="L8" s="20"/>
      <c r="M8" s="19" t="s">
        <v>2</v>
      </c>
      <c r="N8" s="19">
        <v>1.96</v>
      </c>
      <c r="O8" s="20"/>
    </row>
    <row r="9" spans="1:19" x14ac:dyDescent="0.3">
      <c r="A9" s="89" t="s">
        <v>29</v>
      </c>
      <c r="B9" s="5">
        <v>7</v>
      </c>
      <c r="C9" s="6" t="s">
        <v>1</v>
      </c>
      <c r="D9" s="21">
        <v>5.5399999999999998E-2</v>
      </c>
      <c r="E9" s="57">
        <v>6.13E-2</v>
      </c>
      <c r="F9" s="3"/>
      <c r="G9" s="68">
        <v>2.0400000000000001E-2</v>
      </c>
      <c r="H9" s="57">
        <v>3.3700000000000001E-2</v>
      </c>
      <c r="I9" s="3"/>
      <c r="J9" s="68">
        <v>5.2</v>
      </c>
      <c r="K9" s="57">
        <v>4.2</v>
      </c>
      <c r="L9" s="3"/>
      <c r="M9" s="68">
        <v>3.71</v>
      </c>
      <c r="N9" s="57">
        <v>2.33</v>
      </c>
      <c r="O9" s="3"/>
    </row>
    <row r="10" spans="1:19" x14ac:dyDescent="0.3">
      <c r="A10" s="89"/>
      <c r="B10" s="9">
        <v>8</v>
      </c>
      <c r="C10" s="10" t="s">
        <v>3</v>
      </c>
      <c r="D10" s="22">
        <v>4.9599999999999998E-2</v>
      </c>
      <c r="E10" s="58">
        <v>0.126</v>
      </c>
      <c r="F10" s="70"/>
      <c r="G10" s="69">
        <v>2.52E-2</v>
      </c>
      <c r="H10" s="58">
        <v>8.5699999999999998E-2</v>
      </c>
      <c r="I10" s="70"/>
      <c r="J10" s="69">
        <v>5.6</v>
      </c>
      <c r="K10" s="58">
        <v>12.6</v>
      </c>
      <c r="L10" s="70"/>
      <c r="M10" s="69">
        <v>2.98</v>
      </c>
      <c r="N10" s="58">
        <v>3.71</v>
      </c>
      <c r="O10" s="56"/>
    </row>
    <row r="11" spans="1:19" x14ac:dyDescent="0.3">
      <c r="A11" s="89"/>
      <c r="B11" s="9">
        <v>9</v>
      </c>
      <c r="C11" s="11" t="s">
        <v>4</v>
      </c>
      <c r="D11" s="21">
        <v>5.6599999999999998E-2</v>
      </c>
      <c r="E11" s="57">
        <v>0.191</v>
      </c>
      <c r="F11" s="3"/>
      <c r="G11" s="68">
        <v>1.6E-2</v>
      </c>
      <c r="H11" s="57">
        <v>0.13400000000000001</v>
      </c>
      <c r="I11" s="3"/>
      <c r="J11" s="68">
        <v>5.6</v>
      </c>
      <c r="K11" s="57">
        <v>15.2</v>
      </c>
      <c r="L11" s="3"/>
      <c r="M11" s="68">
        <v>1.59</v>
      </c>
      <c r="N11" s="57">
        <v>3.8</v>
      </c>
      <c r="O11" s="3"/>
    </row>
    <row r="12" spans="1:19" x14ac:dyDescent="0.3">
      <c r="A12" s="89"/>
      <c r="B12" s="9">
        <v>10</v>
      </c>
      <c r="C12" s="10" t="s">
        <v>5</v>
      </c>
      <c r="D12" s="22">
        <v>5.4699999999999999E-2</v>
      </c>
      <c r="E12" s="58">
        <v>0.2</v>
      </c>
      <c r="F12" s="70"/>
      <c r="G12" s="69">
        <v>2.7E-2</v>
      </c>
      <c r="H12" s="58">
        <v>0.16300000000000001</v>
      </c>
      <c r="I12" s="70"/>
      <c r="J12" s="69">
        <v>7</v>
      </c>
      <c r="K12" s="58">
        <v>6</v>
      </c>
      <c r="L12" s="70"/>
      <c r="M12" s="69">
        <v>1.82</v>
      </c>
      <c r="N12" s="58">
        <v>3.55</v>
      </c>
      <c r="O12" s="56"/>
    </row>
    <row r="13" spans="1:19" x14ac:dyDescent="0.3">
      <c r="A13" s="89"/>
      <c r="B13" s="9">
        <v>11</v>
      </c>
      <c r="C13" s="11" t="s">
        <v>7</v>
      </c>
      <c r="D13" s="21">
        <v>2.8400000000000002E-2</v>
      </c>
      <c r="E13" s="57">
        <v>4.99E-2</v>
      </c>
      <c r="F13" s="3"/>
      <c r="G13" s="68">
        <v>9.9799999999999993E-3</v>
      </c>
      <c r="H13" s="57">
        <v>2.1700000000000001E-2</v>
      </c>
      <c r="I13" s="3"/>
      <c r="J13" s="68">
        <v>4.4000000000000004</v>
      </c>
      <c r="K13" s="57">
        <v>3.4</v>
      </c>
      <c r="L13" s="3"/>
      <c r="M13" s="68">
        <v>2.1800000000000002</v>
      </c>
      <c r="N13" s="57">
        <v>3.92</v>
      </c>
      <c r="O13" s="3"/>
    </row>
    <row r="14" spans="1:19" x14ac:dyDescent="0.3">
      <c r="A14" s="89"/>
      <c r="B14" s="9">
        <v>12</v>
      </c>
      <c r="C14" s="16" t="s">
        <v>8</v>
      </c>
      <c r="D14" s="23">
        <v>2.35E-2</v>
      </c>
      <c r="E14" s="19">
        <v>2.76E-2</v>
      </c>
      <c r="F14" s="20"/>
      <c r="G14" s="19">
        <v>6.5599999999999999E-3</v>
      </c>
      <c r="H14" s="19">
        <v>1.1900000000000001E-2</v>
      </c>
      <c r="I14" s="20"/>
      <c r="J14" s="19" t="s">
        <v>6</v>
      </c>
      <c r="K14" s="19">
        <v>2.4</v>
      </c>
      <c r="L14" s="20"/>
      <c r="M14" s="19">
        <v>2.38</v>
      </c>
      <c r="N14" s="19">
        <v>4.0599999999999996</v>
      </c>
      <c r="O14" s="20"/>
    </row>
    <row r="15" spans="1:19" x14ac:dyDescent="0.3">
      <c r="A15" s="91" t="s">
        <v>40</v>
      </c>
      <c r="B15" s="5">
        <v>13</v>
      </c>
      <c r="C15" s="6" t="s">
        <v>1</v>
      </c>
      <c r="D15" s="68" t="s">
        <v>2</v>
      </c>
      <c r="E15" s="57">
        <v>0.115</v>
      </c>
      <c r="F15" s="3"/>
      <c r="G15" s="68" t="s">
        <v>2</v>
      </c>
      <c r="H15" s="57">
        <v>8.2100000000000006E-2</v>
      </c>
      <c r="I15" s="3"/>
      <c r="J15" s="68" t="s">
        <v>2</v>
      </c>
      <c r="K15" s="57">
        <v>5</v>
      </c>
      <c r="L15" s="3"/>
      <c r="M15" s="68" t="s">
        <v>2</v>
      </c>
      <c r="N15" s="57">
        <v>3.4</v>
      </c>
      <c r="O15" s="3"/>
      <c r="P15" t="e">
        <f>MEDIAN(D15:D20)</f>
        <v>#NUM!</v>
      </c>
      <c r="Q15" t="e">
        <f>MEDIAN(G15:G20)</f>
        <v>#NUM!</v>
      </c>
      <c r="R15" t="e">
        <f>MEDIAN(J15:J20)</f>
        <v>#NUM!</v>
      </c>
      <c r="S15" t="e">
        <f t="shared" ref="S15" si="1">MEDIAN(M15:M20)</f>
        <v>#NUM!</v>
      </c>
    </row>
    <row r="16" spans="1:19" x14ac:dyDescent="0.3">
      <c r="A16" s="91"/>
      <c r="B16" s="9">
        <v>14</v>
      </c>
      <c r="C16" s="10" t="s">
        <v>3</v>
      </c>
      <c r="D16" s="69" t="s">
        <v>2</v>
      </c>
      <c r="E16" s="58">
        <v>0.15</v>
      </c>
      <c r="F16" s="70"/>
      <c r="G16" s="69" t="s">
        <v>2</v>
      </c>
      <c r="H16" s="58">
        <v>0.10100000000000001</v>
      </c>
      <c r="I16" s="70"/>
      <c r="J16" s="69" t="s">
        <v>2</v>
      </c>
      <c r="K16" s="58">
        <v>18</v>
      </c>
      <c r="L16" s="70"/>
      <c r="M16" s="69" t="s">
        <v>2</v>
      </c>
      <c r="N16" s="58">
        <v>4.72</v>
      </c>
      <c r="O16" s="56"/>
    </row>
    <row r="17" spans="1:19" x14ac:dyDescent="0.3">
      <c r="A17" s="91"/>
      <c r="B17" s="9">
        <v>15</v>
      </c>
      <c r="C17" s="11" t="s">
        <v>4</v>
      </c>
      <c r="D17" s="68" t="s">
        <v>2</v>
      </c>
      <c r="E17" s="57">
        <v>0.20499999999999999</v>
      </c>
      <c r="F17" s="3"/>
      <c r="G17" s="68" t="s">
        <v>2</v>
      </c>
      <c r="H17" s="57">
        <v>0.14099999999999999</v>
      </c>
      <c r="I17" s="3"/>
      <c r="J17" s="68" t="s">
        <v>2</v>
      </c>
      <c r="K17" s="57">
        <v>16.8</v>
      </c>
      <c r="L17" s="3"/>
      <c r="M17" s="68" t="s">
        <v>2</v>
      </c>
      <c r="N17" s="57">
        <v>4.78</v>
      </c>
      <c r="O17" s="3"/>
    </row>
    <row r="18" spans="1:19" x14ac:dyDescent="0.3">
      <c r="A18" s="91"/>
      <c r="B18" s="9">
        <v>16</v>
      </c>
      <c r="C18" s="10" t="s">
        <v>5</v>
      </c>
      <c r="D18" s="69" t="s">
        <v>2</v>
      </c>
      <c r="E18" s="58">
        <v>0.159</v>
      </c>
      <c r="F18" s="70"/>
      <c r="G18" s="69" t="s">
        <v>2</v>
      </c>
      <c r="H18" s="58">
        <v>0.12</v>
      </c>
      <c r="I18" s="70"/>
      <c r="J18" s="69" t="s">
        <v>2</v>
      </c>
      <c r="K18" s="58">
        <v>7.8</v>
      </c>
      <c r="L18" s="70"/>
      <c r="M18" s="69" t="s">
        <v>2</v>
      </c>
      <c r="N18" s="58">
        <v>4.96</v>
      </c>
      <c r="O18" s="56"/>
    </row>
    <row r="19" spans="1:19" x14ac:dyDescent="0.3">
      <c r="A19" s="91"/>
      <c r="B19" s="9">
        <v>17</v>
      </c>
      <c r="C19" s="11" t="s">
        <v>7</v>
      </c>
      <c r="D19" s="68" t="s">
        <v>2</v>
      </c>
      <c r="E19" s="57">
        <v>6.6500000000000004E-2</v>
      </c>
      <c r="F19" s="3"/>
      <c r="G19" s="68" t="s">
        <v>2</v>
      </c>
      <c r="H19" s="57">
        <v>4.3499999999999997E-2</v>
      </c>
      <c r="I19" s="3"/>
      <c r="J19" s="68" t="s">
        <v>2</v>
      </c>
      <c r="K19" s="57">
        <v>4.5999999999999996</v>
      </c>
      <c r="L19" s="3"/>
      <c r="M19" s="68" t="s">
        <v>2</v>
      </c>
      <c r="N19" s="57">
        <v>5.32</v>
      </c>
      <c r="O19" s="3"/>
    </row>
    <row r="20" spans="1:19" x14ac:dyDescent="0.3">
      <c r="A20" s="91"/>
      <c r="B20" s="9">
        <v>18</v>
      </c>
      <c r="C20" s="16" t="s">
        <v>8</v>
      </c>
      <c r="D20" s="24" t="s">
        <v>2</v>
      </c>
      <c r="E20" s="19">
        <v>4.2200000000000001E-2</v>
      </c>
      <c r="F20" s="20"/>
      <c r="G20" s="19" t="s">
        <v>2</v>
      </c>
      <c r="H20" s="19">
        <v>2.92E-2</v>
      </c>
      <c r="I20" s="20"/>
      <c r="J20" s="19" t="s">
        <v>2</v>
      </c>
      <c r="K20" s="19">
        <v>3.2</v>
      </c>
      <c r="L20" s="20"/>
      <c r="M20" s="19" t="s">
        <v>2</v>
      </c>
      <c r="N20" s="19">
        <v>6.06</v>
      </c>
      <c r="O20" s="20"/>
    </row>
    <row r="21" spans="1:19" x14ac:dyDescent="0.3">
      <c r="A21" s="89" t="s">
        <v>41</v>
      </c>
      <c r="B21" s="5">
        <v>19</v>
      </c>
      <c r="C21" s="6" t="s">
        <v>1</v>
      </c>
      <c r="D21" s="68" t="s">
        <v>2</v>
      </c>
      <c r="E21" s="57">
        <v>0.20300000000000001</v>
      </c>
      <c r="F21" s="3"/>
      <c r="G21" s="68" t="s">
        <v>2</v>
      </c>
      <c r="H21" s="57">
        <v>0.157</v>
      </c>
      <c r="I21" s="3"/>
      <c r="J21" s="68" t="s">
        <v>2</v>
      </c>
      <c r="K21" s="57">
        <v>10.6</v>
      </c>
      <c r="L21" s="3"/>
      <c r="M21" s="68" t="s">
        <v>2</v>
      </c>
      <c r="N21" s="57">
        <v>2.02</v>
      </c>
      <c r="O21" s="3"/>
      <c r="P21" t="e">
        <f>MEDIAN(D21:D26)</f>
        <v>#NUM!</v>
      </c>
      <c r="Q21" t="e">
        <f>MEDIAN(G21:G26)</f>
        <v>#NUM!</v>
      </c>
      <c r="R21" t="e">
        <f>MEDIAN(J21:J26)</f>
        <v>#NUM!</v>
      </c>
      <c r="S21" t="e">
        <f t="shared" ref="S21" si="2">MEDIAN(M21:M26)</f>
        <v>#NUM!</v>
      </c>
    </row>
    <row r="22" spans="1:19" x14ac:dyDescent="0.3">
      <c r="A22" s="89"/>
      <c r="B22" s="9">
        <v>20</v>
      </c>
      <c r="C22" s="10" t="s">
        <v>3</v>
      </c>
      <c r="D22" s="69" t="s">
        <v>2</v>
      </c>
      <c r="E22" s="58">
        <v>0.11600000000000001</v>
      </c>
      <c r="F22" s="70"/>
      <c r="G22" s="69" t="s">
        <v>2</v>
      </c>
      <c r="H22" s="58">
        <v>8.6999999999999994E-2</v>
      </c>
      <c r="I22" s="70"/>
      <c r="J22" s="69" t="s">
        <v>2</v>
      </c>
      <c r="K22" s="58">
        <v>5</v>
      </c>
      <c r="L22" s="70"/>
      <c r="M22" s="69" t="s">
        <v>2</v>
      </c>
      <c r="N22" s="58">
        <v>2.76</v>
      </c>
      <c r="O22" s="56"/>
    </row>
    <row r="23" spans="1:19" x14ac:dyDescent="0.3">
      <c r="A23" s="89"/>
      <c r="B23" s="9">
        <v>21</v>
      </c>
      <c r="C23" s="11" t="s">
        <v>4</v>
      </c>
      <c r="D23" s="68" t="s">
        <v>2</v>
      </c>
      <c r="E23" s="57">
        <v>9.5200000000000007E-2</v>
      </c>
      <c r="F23" s="3"/>
      <c r="G23" s="68" t="s">
        <v>2</v>
      </c>
      <c r="H23" s="57">
        <v>7.9399999999999998E-2</v>
      </c>
      <c r="I23" s="3"/>
      <c r="J23" s="68" t="s">
        <v>2</v>
      </c>
      <c r="K23" s="57">
        <v>2.8</v>
      </c>
      <c r="L23" s="3"/>
      <c r="M23" s="68" t="s">
        <v>2</v>
      </c>
      <c r="N23" s="57">
        <v>3.18</v>
      </c>
      <c r="O23" s="3"/>
    </row>
    <row r="24" spans="1:19" x14ac:dyDescent="0.3">
      <c r="A24" s="89"/>
      <c r="B24" s="9">
        <v>22</v>
      </c>
      <c r="C24" s="10" t="s">
        <v>5</v>
      </c>
      <c r="D24" s="69" t="s">
        <v>2</v>
      </c>
      <c r="E24" s="58">
        <v>0.158</v>
      </c>
      <c r="F24" s="70"/>
      <c r="G24" s="69" t="s">
        <v>2</v>
      </c>
      <c r="H24" s="58">
        <v>0.112</v>
      </c>
      <c r="I24" s="70"/>
      <c r="J24" s="69" t="s">
        <v>2</v>
      </c>
      <c r="K24" s="58">
        <v>7</v>
      </c>
      <c r="L24" s="70"/>
      <c r="M24" s="69" t="s">
        <v>2</v>
      </c>
      <c r="N24" s="58">
        <v>2.29</v>
      </c>
      <c r="O24" s="56"/>
    </row>
    <row r="25" spans="1:19" x14ac:dyDescent="0.3">
      <c r="A25" s="89"/>
      <c r="B25" s="9">
        <v>23</v>
      </c>
      <c r="C25" s="11" t="s">
        <v>7</v>
      </c>
      <c r="D25" s="68" t="s">
        <v>2</v>
      </c>
      <c r="E25" s="57">
        <v>7.1800000000000003E-2</v>
      </c>
      <c r="F25" s="3"/>
      <c r="G25" s="68" t="s">
        <v>2</v>
      </c>
      <c r="H25" s="57">
        <v>5.4600000000000003E-2</v>
      </c>
      <c r="I25" s="3"/>
      <c r="J25" s="68" t="s">
        <v>2</v>
      </c>
      <c r="K25" s="57">
        <v>2.2000000000000002</v>
      </c>
      <c r="L25" s="3"/>
      <c r="M25" s="68" t="s">
        <v>2</v>
      </c>
      <c r="N25" s="57">
        <v>2.83</v>
      </c>
      <c r="O25" s="3"/>
    </row>
    <row r="26" spans="1:19" x14ac:dyDescent="0.3">
      <c r="A26" s="89"/>
      <c r="B26" s="9">
        <v>24</v>
      </c>
      <c r="C26" s="16" t="s">
        <v>8</v>
      </c>
      <c r="D26" s="24" t="s">
        <v>2</v>
      </c>
      <c r="E26" s="19">
        <v>3.15E-2</v>
      </c>
      <c r="F26" s="20"/>
      <c r="G26" s="19" t="s">
        <v>2</v>
      </c>
      <c r="H26" s="19">
        <v>2.3800000000000002E-2</v>
      </c>
      <c r="I26" s="20"/>
      <c r="J26" s="19" t="s">
        <v>2</v>
      </c>
      <c r="K26" s="19" t="s">
        <v>6</v>
      </c>
      <c r="L26" s="20"/>
      <c r="M26" s="19" t="s">
        <v>2</v>
      </c>
      <c r="N26" s="19">
        <v>3.07</v>
      </c>
      <c r="O26" s="20"/>
    </row>
    <row r="27" spans="1:19" x14ac:dyDescent="0.3">
      <c r="A27" s="91" t="s">
        <v>27</v>
      </c>
      <c r="B27" s="5">
        <v>25</v>
      </c>
      <c r="C27" s="6" t="s">
        <v>1</v>
      </c>
      <c r="D27" s="68">
        <v>3.9800000000000002E-2</v>
      </c>
      <c r="E27" s="57">
        <v>8.1299999999999997E-2</v>
      </c>
      <c r="F27" s="3"/>
      <c r="G27" s="68">
        <v>1.32E-2</v>
      </c>
      <c r="H27" s="57">
        <v>5.1200000000000002E-2</v>
      </c>
      <c r="I27" s="3"/>
      <c r="J27" s="68">
        <v>3.5</v>
      </c>
      <c r="K27" s="57">
        <v>5.8</v>
      </c>
      <c r="L27" s="3"/>
      <c r="M27" s="68">
        <v>3.59</v>
      </c>
      <c r="N27" s="57">
        <v>3.29</v>
      </c>
      <c r="O27" s="3"/>
    </row>
    <row r="28" spans="1:19" x14ac:dyDescent="0.3">
      <c r="A28" s="91"/>
      <c r="B28" s="9">
        <v>26</v>
      </c>
      <c r="C28" s="10" t="s">
        <v>3</v>
      </c>
      <c r="D28" s="69">
        <v>5.1799999999999999E-2</v>
      </c>
      <c r="E28" s="58">
        <v>9.1300000000000006E-2</v>
      </c>
      <c r="F28" s="70"/>
      <c r="G28" s="69">
        <v>2.3099999999999999E-2</v>
      </c>
      <c r="H28" s="58">
        <v>5.6399999999999999E-2</v>
      </c>
      <c r="I28" s="70"/>
      <c r="J28" s="69">
        <v>4</v>
      </c>
      <c r="K28" s="58">
        <v>11.2</v>
      </c>
      <c r="L28" s="70"/>
      <c r="M28" s="69">
        <v>3.71</v>
      </c>
      <c r="N28" s="58">
        <v>4.17</v>
      </c>
      <c r="O28" s="56"/>
    </row>
    <row r="29" spans="1:19" x14ac:dyDescent="0.3">
      <c r="A29" s="91"/>
      <c r="B29" s="9">
        <v>27</v>
      </c>
      <c r="C29" s="11" t="s">
        <v>4</v>
      </c>
      <c r="D29" s="68">
        <v>0.111</v>
      </c>
      <c r="E29" s="57">
        <v>0.19</v>
      </c>
      <c r="F29" s="3"/>
      <c r="G29" s="68">
        <v>6.88E-2</v>
      </c>
      <c r="H29" s="57">
        <v>0.11799999999999999</v>
      </c>
      <c r="I29" s="3"/>
      <c r="J29" s="68">
        <v>11.6</v>
      </c>
      <c r="K29" s="57">
        <v>27</v>
      </c>
      <c r="L29" s="3"/>
      <c r="M29" s="68">
        <v>2.27</v>
      </c>
      <c r="N29" s="57">
        <v>3.41</v>
      </c>
      <c r="O29" s="3"/>
    </row>
    <row r="30" spans="1:19" x14ac:dyDescent="0.3">
      <c r="A30" s="91"/>
      <c r="B30" s="9">
        <v>28</v>
      </c>
      <c r="C30" s="10" t="s">
        <v>5</v>
      </c>
      <c r="D30" s="69">
        <v>9.2100000000000001E-2</v>
      </c>
      <c r="E30" s="58">
        <v>0.24</v>
      </c>
      <c r="F30" s="70"/>
      <c r="G30" s="69">
        <v>4.9299999999999997E-2</v>
      </c>
      <c r="H30" s="58">
        <v>0.14799999999999999</v>
      </c>
      <c r="I30" s="70"/>
      <c r="J30" s="69">
        <v>9.8000000000000007</v>
      </c>
      <c r="K30" s="58">
        <v>28.2</v>
      </c>
      <c r="L30" s="70"/>
      <c r="M30" s="69">
        <v>2.69</v>
      </c>
      <c r="N30" s="58">
        <v>4.01</v>
      </c>
      <c r="O30" s="56"/>
    </row>
    <row r="31" spans="1:19" x14ac:dyDescent="0.3">
      <c r="A31" s="91"/>
      <c r="B31" s="9">
        <v>29</v>
      </c>
      <c r="C31" s="11" t="s">
        <v>7</v>
      </c>
      <c r="D31" s="68">
        <v>3.73E-2</v>
      </c>
      <c r="E31" s="57">
        <v>4.5600000000000002E-2</v>
      </c>
      <c r="F31" s="3"/>
      <c r="G31" s="68">
        <v>1.6899999999999998E-2</v>
      </c>
      <c r="H31" s="57">
        <v>2.0899999999999998E-2</v>
      </c>
      <c r="I31" s="3"/>
      <c r="J31" s="68">
        <v>17.8</v>
      </c>
      <c r="K31" s="57">
        <v>4.4000000000000004</v>
      </c>
      <c r="L31" s="3"/>
      <c r="M31" s="68">
        <v>3.16</v>
      </c>
      <c r="N31" s="57">
        <v>5.95</v>
      </c>
      <c r="O31" s="3"/>
    </row>
    <row r="32" spans="1:19" x14ac:dyDescent="0.3">
      <c r="A32" s="91"/>
      <c r="B32" s="9">
        <v>30</v>
      </c>
      <c r="C32" s="10" t="s">
        <v>8</v>
      </c>
      <c r="D32" s="24">
        <v>3.2099999999999997E-2</v>
      </c>
      <c r="E32" s="19">
        <v>4.6800000000000001E-2</v>
      </c>
      <c r="F32" s="20"/>
      <c r="G32" s="19">
        <v>1.38E-2</v>
      </c>
      <c r="H32" s="19">
        <v>2.41E-2</v>
      </c>
      <c r="I32" s="20"/>
      <c r="J32" s="19">
        <v>3.6</v>
      </c>
      <c r="K32" s="19">
        <v>8.6</v>
      </c>
      <c r="L32" s="20"/>
      <c r="M32" s="19">
        <v>4.25</v>
      </c>
      <c r="N32" s="19">
        <v>4.7</v>
      </c>
      <c r="O32" s="20"/>
    </row>
    <row r="33" spans="1:19" x14ac:dyDescent="0.3">
      <c r="A33" s="89" t="s">
        <v>42</v>
      </c>
      <c r="B33" s="5">
        <v>31</v>
      </c>
      <c r="C33" s="6" t="s">
        <v>1</v>
      </c>
      <c r="D33" s="68" t="s">
        <v>2</v>
      </c>
      <c r="E33" s="57">
        <v>0.11899999999999999</v>
      </c>
      <c r="F33" s="3"/>
      <c r="G33" s="68" t="s">
        <v>2</v>
      </c>
      <c r="H33" s="57">
        <v>9.0200000000000002E-2</v>
      </c>
      <c r="I33" s="3"/>
      <c r="J33" s="68" t="s">
        <v>2</v>
      </c>
      <c r="K33" s="57">
        <v>7.8</v>
      </c>
      <c r="L33" s="3"/>
      <c r="M33" s="68" t="s">
        <v>2</v>
      </c>
      <c r="N33" s="57">
        <v>6.6</v>
      </c>
      <c r="O33" s="3"/>
      <c r="P33" t="e">
        <f>MEDIAN(D33:D38)</f>
        <v>#NUM!</v>
      </c>
      <c r="Q33" t="e">
        <f>MEDIAN(G33:G38)</f>
        <v>#NUM!</v>
      </c>
      <c r="R33" t="e">
        <f>MEDIAN(J33:J38)</f>
        <v>#NUM!</v>
      </c>
      <c r="S33" t="e">
        <f t="shared" ref="S33" si="3">MEDIAN(M33:M38)</f>
        <v>#NUM!</v>
      </c>
    </row>
    <row r="34" spans="1:19" x14ac:dyDescent="0.3">
      <c r="A34" s="89"/>
      <c r="B34" s="9">
        <v>32</v>
      </c>
      <c r="C34" s="10" t="s">
        <v>3</v>
      </c>
      <c r="D34" s="69" t="s">
        <v>2</v>
      </c>
      <c r="E34" s="58">
        <v>8.6800000000000002E-2</v>
      </c>
      <c r="F34" s="70"/>
      <c r="G34" s="69" t="s">
        <v>2</v>
      </c>
      <c r="H34" s="58">
        <v>6.5699999999999995E-2</v>
      </c>
      <c r="I34" s="70"/>
      <c r="J34" s="69" t="s">
        <v>2</v>
      </c>
      <c r="K34" s="58">
        <v>5.2</v>
      </c>
      <c r="L34" s="70"/>
      <c r="M34" s="69" t="s">
        <v>2</v>
      </c>
      <c r="N34" s="58">
        <v>8.9499999999999993</v>
      </c>
      <c r="O34" s="56"/>
    </row>
    <row r="35" spans="1:19" x14ac:dyDescent="0.3">
      <c r="A35" s="89"/>
      <c r="B35" s="9">
        <v>33</v>
      </c>
      <c r="C35" s="11" t="s">
        <v>4</v>
      </c>
      <c r="D35" s="68" t="s">
        <v>2</v>
      </c>
      <c r="E35" s="57">
        <v>4.6699999999999998E-2</v>
      </c>
      <c r="F35" s="3"/>
      <c r="G35" s="68" t="s">
        <v>2</v>
      </c>
      <c r="H35" s="57">
        <v>3.3000000000000002E-2</v>
      </c>
      <c r="I35" s="3"/>
      <c r="J35" s="68" t="s">
        <v>2</v>
      </c>
      <c r="K35" s="57">
        <v>2.4</v>
      </c>
      <c r="L35" s="3"/>
      <c r="M35" s="68" t="s">
        <v>2</v>
      </c>
      <c r="N35" s="57">
        <v>12</v>
      </c>
      <c r="O35" s="3"/>
    </row>
    <row r="36" spans="1:19" x14ac:dyDescent="0.3">
      <c r="A36" s="89"/>
      <c r="B36" s="9">
        <v>34</v>
      </c>
      <c r="C36" s="10" t="s">
        <v>5</v>
      </c>
      <c r="D36" s="69" t="s">
        <v>2</v>
      </c>
      <c r="E36" s="58">
        <v>6.7100000000000007E-2</v>
      </c>
      <c r="F36" s="70"/>
      <c r="G36" s="69" t="s">
        <v>2</v>
      </c>
      <c r="H36" s="58">
        <v>3.3500000000000002E-2</v>
      </c>
      <c r="I36" s="70"/>
      <c r="J36" s="69" t="s">
        <v>2</v>
      </c>
      <c r="K36" s="58">
        <v>6</v>
      </c>
      <c r="L36" s="70"/>
      <c r="M36" s="69" t="s">
        <v>2</v>
      </c>
      <c r="N36" s="58">
        <v>1.57</v>
      </c>
      <c r="O36" s="56"/>
    </row>
    <row r="37" spans="1:19" x14ac:dyDescent="0.3">
      <c r="A37" s="89"/>
      <c r="B37" s="9">
        <v>35</v>
      </c>
      <c r="C37" s="11" t="s">
        <v>7</v>
      </c>
      <c r="D37" s="68" t="s">
        <v>2</v>
      </c>
      <c r="E37" s="57">
        <v>3.6799999999999999E-2</v>
      </c>
      <c r="F37" s="3"/>
      <c r="G37" s="68" t="s">
        <v>2</v>
      </c>
      <c r="H37" s="57">
        <v>2.3E-2</v>
      </c>
      <c r="I37" s="3"/>
      <c r="J37" s="68" t="s">
        <v>2</v>
      </c>
      <c r="K37" s="57">
        <v>6.8</v>
      </c>
      <c r="L37" s="3"/>
      <c r="M37" s="68" t="s">
        <v>2</v>
      </c>
      <c r="N37" s="57">
        <v>4.8499999999999996</v>
      </c>
      <c r="O37" s="3"/>
    </row>
    <row r="38" spans="1:19" x14ac:dyDescent="0.3">
      <c r="A38" s="89"/>
      <c r="B38" s="9">
        <v>36</v>
      </c>
      <c r="C38" s="16" t="s">
        <v>8</v>
      </c>
      <c r="D38" s="24" t="s">
        <v>2</v>
      </c>
      <c r="E38" s="19">
        <v>2.1499999999999998E-2</v>
      </c>
      <c r="F38" s="20"/>
      <c r="G38" s="19" t="s">
        <v>2</v>
      </c>
      <c r="H38" s="19">
        <v>1.84E-2</v>
      </c>
      <c r="I38" s="20"/>
      <c r="J38" s="19" t="s">
        <v>2</v>
      </c>
      <c r="K38" s="19">
        <v>5</v>
      </c>
      <c r="L38" s="20"/>
      <c r="M38" s="19" t="s">
        <v>2</v>
      </c>
      <c r="N38" s="19">
        <v>5.0999999999999996</v>
      </c>
      <c r="O38" s="20"/>
    </row>
    <row r="39" spans="1:19" x14ac:dyDescent="0.3">
      <c r="A39" s="91" t="s">
        <v>43</v>
      </c>
      <c r="B39" s="5">
        <v>37</v>
      </c>
      <c r="C39" s="6" t="s">
        <v>1</v>
      </c>
      <c r="D39" s="68" t="s">
        <v>2</v>
      </c>
      <c r="E39" s="57">
        <v>0.40300000000000002</v>
      </c>
      <c r="F39" s="3"/>
      <c r="G39" s="68" t="s">
        <v>2</v>
      </c>
      <c r="H39" s="57">
        <v>0.17199999999999999</v>
      </c>
      <c r="I39" s="3"/>
      <c r="J39" s="68" t="s">
        <v>2</v>
      </c>
      <c r="K39" s="57">
        <v>80</v>
      </c>
      <c r="L39" s="3"/>
      <c r="M39" s="68" t="s">
        <v>2</v>
      </c>
      <c r="N39" s="57">
        <v>8.01</v>
      </c>
      <c r="O39" s="3"/>
      <c r="P39" t="e">
        <f>MEDIAN(D39:D44)</f>
        <v>#NUM!</v>
      </c>
      <c r="Q39" t="e">
        <f>MEDIAN(G39:G44)</f>
        <v>#NUM!</v>
      </c>
      <c r="R39" t="e">
        <f>MEDIAN(J39:J44)</f>
        <v>#NUM!</v>
      </c>
      <c r="S39" t="e">
        <f t="shared" ref="S39" si="4">MEDIAN(M39:M44)</f>
        <v>#NUM!</v>
      </c>
    </row>
    <row r="40" spans="1:19" x14ac:dyDescent="0.3">
      <c r="A40" s="91"/>
      <c r="B40" s="9">
        <v>38</v>
      </c>
      <c r="C40" s="10" t="s">
        <v>3</v>
      </c>
      <c r="D40" s="69" t="s">
        <v>2</v>
      </c>
      <c r="E40" s="58">
        <v>0.21</v>
      </c>
      <c r="F40" s="70"/>
      <c r="G40" s="69" t="s">
        <v>2</v>
      </c>
      <c r="H40" s="58">
        <v>0.13</v>
      </c>
      <c r="I40" s="70"/>
      <c r="J40" s="69" t="s">
        <v>2</v>
      </c>
      <c r="K40" s="58">
        <v>8.1999999999999993</v>
      </c>
      <c r="L40" s="70"/>
      <c r="M40" s="69" t="s">
        <v>2</v>
      </c>
      <c r="N40" s="58">
        <v>2.76</v>
      </c>
      <c r="O40" s="56"/>
    </row>
    <row r="41" spans="1:19" x14ac:dyDescent="0.3">
      <c r="A41" s="91"/>
      <c r="B41" s="9">
        <v>39</v>
      </c>
      <c r="C41" s="11" t="s">
        <v>4</v>
      </c>
      <c r="D41" s="68" t="s">
        <v>2</v>
      </c>
      <c r="E41" s="57">
        <v>0.224</v>
      </c>
      <c r="F41" s="3"/>
      <c r="G41" s="68" t="s">
        <v>2</v>
      </c>
      <c r="H41" s="57">
        <v>0.156</v>
      </c>
      <c r="I41" s="3"/>
      <c r="J41" s="68" t="s">
        <v>2</v>
      </c>
      <c r="K41" s="57">
        <v>12.6</v>
      </c>
      <c r="L41" s="3"/>
      <c r="M41" s="68" t="s">
        <v>2</v>
      </c>
      <c r="N41" s="57">
        <v>2.78</v>
      </c>
      <c r="O41" s="3"/>
    </row>
    <row r="42" spans="1:19" x14ac:dyDescent="0.3">
      <c r="A42" s="91"/>
      <c r="B42" s="9">
        <v>40</v>
      </c>
      <c r="C42" s="10" t="s">
        <v>5</v>
      </c>
      <c r="D42" s="69" t="s">
        <v>2</v>
      </c>
      <c r="E42" s="58">
        <v>0.129</v>
      </c>
      <c r="F42" s="70"/>
      <c r="G42" s="69" t="s">
        <v>2</v>
      </c>
      <c r="H42" s="58">
        <v>9.2299999999999993E-2</v>
      </c>
      <c r="I42" s="70"/>
      <c r="J42" s="69" t="s">
        <v>2</v>
      </c>
      <c r="K42" s="58" t="s">
        <v>6</v>
      </c>
      <c r="L42" s="70"/>
      <c r="M42" s="69" t="s">
        <v>2</v>
      </c>
      <c r="N42" s="58">
        <v>3.19</v>
      </c>
      <c r="O42" s="56"/>
    </row>
    <row r="43" spans="1:19" x14ac:dyDescent="0.3">
      <c r="A43" s="91"/>
      <c r="B43" s="9">
        <v>41</v>
      </c>
      <c r="C43" s="11" t="s">
        <v>7</v>
      </c>
      <c r="D43" s="68" t="s">
        <v>2</v>
      </c>
      <c r="E43" s="57">
        <v>8.4900000000000003E-2</v>
      </c>
      <c r="F43" s="3"/>
      <c r="G43" s="68" t="s">
        <v>2</v>
      </c>
      <c r="H43" s="57">
        <v>6.0900000000000003E-2</v>
      </c>
      <c r="I43" s="3"/>
      <c r="J43" s="68" t="s">
        <v>2</v>
      </c>
      <c r="K43" s="57">
        <v>2</v>
      </c>
      <c r="L43" s="3"/>
      <c r="M43" s="68" t="s">
        <v>2</v>
      </c>
      <c r="N43" s="57">
        <v>1.08</v>
      </c>
      <c r="O43" s="3"/>
    </row>
    <row r="44" spans="1:19" x14ac:dyDescent="0.3">
      <c r="A44" s="91"/>
      <c r="B44" s="9">
        <v>42</v>
      </c>
      <c r="C44" s="16" t="s">
        <v>8</v>
      </c>
      <c r="D44" s="24" t="s">
        <v>2</v>
      </c>
      <c r="E44" s="19">
        <v>0.38200000000000001</v>
      </c>
      <c r="F44" s="20"/>
      <c r="G44" s="19" t="s">
        <v>2</v>
      </c>
      <c r="H44" s="19">
        <v>0.33100000000000002</v>
      </c>
      <c r="I44" s="20"/>
      <c r="J44" s="19" t="s">
        <v>2</v>
      </c>
      <c r="K44" s="19" t="s">
        <v>6</v>
      </c>
      <c r="L44" s="20"/>
      <c r="M44" s="19" t="s">
        <v>2</v>
      </c>
      <c r="N44" s="19">
        <v>0.84099999999999997</v>
      </c>
      <c r="O44" s="20"/>
    </row>
    <row r="45" spans="1:19" x14ac:dyDescent="0.3">
      <c r="A45" s="89" t="s">
        <v>26</v>
      </c>
      <c r="B45" s="5">
        <v>43</v>
      </c>
      <c r="C45" s="6" t="s">
        <v>1</v>
      </c>
      <c r="D45" s="68">
        <v>0.157</v>
      </c>
      <c r="E45" s="57">
        <v>0.11600000000000001</v>
      </c>
      <c r="F45" s="3"/>
      <c r="G45" s="68">
        <v>9.6699999999999994E-2</v>
      </c>
      <c r="H45" s="57">
        <v>7.85E-2</v>
      </c>
      <c r="I45" s="3"/>
      <c r="J45" s="68">
        <v>7.4</v>
      </c>
      <c r="K45" s="57">
        <v>10</v>
      </c>
      <c r="L45" s="3"/>
      <c r="M45" s="68">
        <v>6.62</v>
      </c>
      <c r="N45" s="57">
        <v>5.94</v>
      </c>
      <c r="O45" s="3"/>
    </row>
    <row r="46" spans="1:19" x14ac:dyDescent="0.3">
      <c r="A46" s="89"/>
      <c r="B46" s="9">
        <v>44</v>
      </c>
      <c r="C46" s="10" t="s">
        <v>3</v>
      </c>
      <c r="D46" s="69">
        <v>0.13100000000000001</v>
      </c>
      <c r="E46" s="58">
        <v>0.97599999999999998</v>
      </c>
      <c r="F46" s="70"/>
      <c r="G46" s="69">
        <v>8.2400000000000001E-2</v>
      </c>
      <c r="H46" s="58">
        <v>0.26</v>
      </c>
      <c r="I46" s="70"/>
      <c r="J46" s="69">
        <v>3.75</v>
      </c>
      <c r="K46" s="58">
        <v>491</v>
      </c>
      <c r="L46" s="70"/>
      <c r="M46" s="69">
        <v>9.42</v>
      </c>
      <c r="N46" s="58">
        <v>6.61</v>
      </c>
      <c r="O46" s="56"/>
    </row>
    <row r="47" spans="1:19" x14ac:dyDescent="0.3">
      <c r="A47" s="89"/>
      <c r="B47" s="9">
        <v>45</v>
      </c>
      <c r="C47" s="11" t="s">
        <v>4</v>
      </c>
      <c r="D47" s="68">
        <v>0.159</v>
      </c>
      <c r="E47" s="57">
        <v>0.10100000000000001</v>
      </c>
      <c r="F47" s="3"/>
      <c r="G47" s="68">
        <v>0.104</v>
      </c>
      <c r="H47" s="57">
        <v>6.9699999999999998E-2</v>
      </c>
      <c r="I47" s="3"/>
      <c r="J47" s="68">
        <v>16.600000000000001</v>
      </c>
      <c r="K47" s="57">
        <v>3.4</v>
      </c>
      <c r="L47" s="3"/>
      <c r="M47" s="68">
        <v>6.02</v>
      </c>
      <c r="N47" s="57">
        <v>0.61299999999999999</v>
      </c>
      <c r="O47" s="3"/>
    </row>
    <row r="48" spans="1:19" x14ac:dyDescent="0.3">
      <c r="A48" s="89"/>
      <c r="B48" s="9">
        <v>46</v>
      </c>
      <c r="C48" s="10" t="s">
        <v>5</v>
      </c>
      <c r="D48" s="69">
        <v>0.38500000000000001</v>
      </c>
      <c r="E48" s="58">
        <v>0.12</v>
      </c>
      <c r="F48" s="70"/>
      <c r="G48" s="69">
        <v>0.3</v>
      </c>
      <c r="H48" s="58">
        <v>8.2199999999999995E-2</v>
      </c>
      <c r="I48" s="70"/>
      <c r="J48" s="69">
        <v>14.4</v>
      </c>
      <c r="K48" s="58">
        <v>6.4</v>
      </c>
      <c r="L48" s="70"/>
      <c r="M48" s="69">
        <v>5.33</v>
      </c>
      <c r="N48" s="58">
        <v>7.19</v>
      </c>
      <c r="O48" s="56"/>
    </row>
    <row r="49" spans="1:15" x14ac:dyDescent="0.3">
      <c r="A49" s="89"/>
      <c r="B49" s="9">
        <v>47</v>
      </c>
      <c r="C49" s="11" t="s">
        <v>7</v>
      </c>
      <c r="D49" s="68">
        <v>0.14499999999999999</v>
      </c>
      <c r="E49" s="57">
        <v>0.105</v>
      </c>
      <c r="F49" s="3"/>
      <c r="G49" s="68">
        <v>9.0200000000000002E-2</v>
      </c>
      <c r="H49" s="57">
        <v>5.5399999999999998E-2</v>
      </c>
      <c r="I49" s="3"/>
      <c r="J49" s="68">
        <v>11.6</v>
      </c>
      <c r="K49" s="57">
        <v>12</v>
      </c>
      <c r="L49" s="3"/>
      <c r="M49" s="68">
        <v>4.37</v>
      </c>
      <c r="N49" s="57">
        <v>7.37</v>
      </c>
      <c r="O49" s="3"/>
    </row>
    <row r="50" spans="1:15" x14ac:dyDescent="0.3">
      <c r="A50" s="89"/>
      <c r="B50" s="9">
        <v>48</v>
      </c>
      <c r="C50" s="16" t="s">
        <v>8</v>
      </c>
      <c r="D50" s="24">
        <v>9.98E-2</v>
      </c>
      <c r="E50" s="19">
        <v>8.7900000000000006E-2</v>
      </c>
      <c r="F50" s="20"/>
      <c r="G50" s="19">
        <v>5.4399999999999997E-2</v>
      </c>
      <c r="H50" s="19">
        <v>5.5199999999999999E-2</v>
      </c>
      <c r="I50" s="20"/>
      <c r="J50" s="19">
        <v>8</v>
      </c>
      <c r="K50" s="19">
        <v>8.4</v>
      </c>
      <c r="L50" s="20"/>
      <c r="M50" s="19">
        <v>3.43</v>
      </c>
      <c r="N50" s="19">
        <v>5.47</v>
      </c>
      <c r="O50" s="20"/>
    </row>
    <row r="51" spans="1:15" x14ac:dyDescent="0.3">
      <c r="A51" s="91" t="s">
        <v>30</v>
      </c>
      <c r="B51" s="5">
        <v>49</v>
      </c>
      <c r="C51" s="6" t="s">
        <v>1</v>
      </c>
      <c r="D51" s="68">
        <v>0.28899999999999998</v>
      </c>
      <c r="E51" s="57">
        <v>0.316</v>
      </c>
      <c r="F51" s="3"/>
      <c r="G51" s="68">
        <v>0.17299999999999999</v>
      </c>
      <c r="H51" s="57">
        <v>1.7600000000000001E-2</v>
      </c>
      <c r="I51" s="3"/>
      <c r="J51" s="68">
        <v>48.6</v>
      </c>
      <c r="K51" s="57">
        <v>67.599999999999994</v>
      </c>
      <c r="L51" s="3"/>
      <c r="M51" s="68">
        <v>3.02</v>
      </c>
      <c r="N51" s="57">
        <v>1.94</v>
      </c>
      <c r="O51" s="3"/>
    </row>
    <row r="52" spans="1:15" x14ac:dyDescent="0.3">
      <c r="A52" s="91"/>
      <c r="B52" s="9">
        <v>50</v>
      </c>
      <c r="C52" s="10" t="s">
        <v>3</v>
      </c>
      <c r="D52" s="69">
        <v>0.19</v>
      </c>
      <c r="E52" s="58">
        <v>0.34899999999999998</v>
      </c>
      <c r="F52" s="70"/>
      <c r="G52" s="69">
        <v>8.77E-2</v>
      </c>
      <c r="H52" s="58">
        <v>0.22500000000000001</v>
      </c>
      <c r="I52" s="70"/>
      <c r="J52" s="69">
        <v>24.6</v>
      </c>
      <c r="K52" s="58">
        <v>36</v>
      </c>
      <c r="L52" s="70"/>
      <c r="M52" s="69">
        <v>2.86</v>
      </c>
      <c r="N52" s="58">
        <v>3.34</v>
      </c>
      <c r="O52" s="56"/>
    </row>
    <row r="53" spans="1:15" x14ac:dyDescent="0.3">
      <c r="A53" s="91"/>
      <c r="B53" s="9">
        <v>51</v>
      </c>
      <c r="C53" s="11" t="s">
        <v>4</v>
      </c>
      <c r="D53" s="68">
        <v>0.252</v>
      </c>
      <c r="E53" s="57">
        <v>0.501</v>
      </c>
      <c r="F53" s="3"/>
      <c r="G53" s="68">
        <v>0.14899999999999999</v>
      </c>
      <c r="H53" s="57">
        <v>0.36699999999999999</v>
      </c>
      <c r="I53" s="3"/>
      <c r="J53" s="68">
        <v>29.2</v>
      </c>
      <c r="K53" s="57">
        <v>8.6</v>
      </c>
      <c r="L53" s="3"/>
      <c r="M53" s="68">
        <v>1.78</v>
      </c>
      <c r="N53" s="57">
        <v>1.84</v>
      </c>
      <c r="O53" s="3"/>
    </row>
    <row r="54" spans="1:15" x14ac:dyDescent="0.3">
      <c r="A54" s="91"/>
      <c r="B54" s="9">
        <v>52</v>
      </c>
      <c r="C54" s="10" t="s">
        <v>5</v>
      </c>
      <c r="D54" s="69">
        <v>0.26</v>
      </c>
      <c r="E54" s="58">
        <v>0.24</v>
      </c>
      <c r="F54" s="70"/>
      <c r="G54" s="69">
        <v>0.14599999999999999</v>
      </c>
      <c r="H54" s="58">
        <v>0.13400000000000001</v>
      </c>
      <c r="I54" s="70"/>
      <c r="J54" s="69">
        <v>31.6</v>
      </c>
      <c r="K54" s="58">
        <v>43</v>
      </c>
      <c r="L54" s="70"/>
      <c r="M54" s="69">
        <v>2.17</v>
      </c>
      <c r="N54" s="58">
        <v>3.48</v>
      </c>
      <c r="O54" s="56"/>
    </row>
    <row r="55" spans="1:15" x14ac:dyDescent="0.3">
      <c r="A55" s="91"/>
      <c r="B55" s="9">
        <v>53</v>
      </c>
      <c r="C55" s="11" t="s">
        <v>7</v>
      </c>
      <c r="D55" s="68">
        <v>0.19500000000000001</v>
      </c>
      <c r="E55" s="57">
        <v>0.16</v>
      </c>
      <c r="F55" s="3"/>
      <c r="G55" s="68">
        <v>7.5700000000000003E-2</v>
      </c>
      <c r="H55" s="57">
        <v>9.5399999999999999E-2</v>
      </c>
      <c r="I55" s="3"/>
      <c r="J55" s="68">
        <v>51.8</v>
      </c>
      <c r="K55" s="57">
        <v>30.2</v>
      </c>
      <c r="L55" s="3"/>
      <c r="M55" s="68">
        <v>2.5299999999999998</v>
      </c>
      <c r="N55" s="57">
        <v>3.56</v>
      </c>
      <c r="O55" s="3"/>
    </row>
    <row r="56" spans="1:15" x14ac:dyDescent="0.3">
      <c r="A56" s="91"/>
      <c r="B56" s="9">
        <v>54</v>
      </c>
      <c r="C56" s="10" t="s">
        <v>8</v>
      </c>
      <c r="D56" s="24">
        <v>0.121</v>
      </c>
      <c r="E56" s="19">
        <v>8.0600000000000005E-2</v>
      </c>
      <c r="F56" s="20"/>
      <c r="G56" s="19">
        <v>7.0599999999999996E-2</v>
      </c>
      <c r="H56" s="19">
        <v>5.0799999999999998E-2</v>
      </c>
      <c r="I56" s="20"/>
      <c r="J56" s="19">
        <v>5.8</v>
      </c>
      <c r="K56" s="19">
        <v>5.2</v>
      </c>
      <c r="L56" s="20"/>
      <c r="M56" s="19">
        <v>2.44</v>
      </c>
      <c r="N56" s="19">
        <v>4.54</v>
      </c>
      <c r="O56" s="20"/>
    </row>
    <row r="57" spans="1:15" x14ac:dyDescent="0.3">
      <c r="A57" s="89" t="s">
        <v>36</v>
      </c>
      <c r="B57" s="5">
        <v>55</v>
      </c>
      <c r="C57" s="6" t="s">
        <v>1</v>
      </c>
      <c r="D57" s="68">
        <v>6.08E-2</v>
      </c>
      <c r="E57" s="57">
        <v>7.4800000000000005E-2</v>
      </c>
      <c r="F57" s="3"/>
      <c r="G57" s="68">
        <v>2.1600000000000001E-2</v>
      </c>
      <c r="H57" s="57">
        <v>3.9699999999999999E-2</v>
      </c>
      <c r="I57" s="3"/>
      <c r="J57" s="68">
        <v>10</v>
      </c>
      <c r="K57" s="57">
        <v>9.4</v>
      </c>
      <c r="L57" s="3"/>
      <c r="M57" s="68">
        <v>2.63</v>
      </c>
      <c r="N57" s="57">
        <v>2.2000000000000002</v>
      </c>
      <c r="O57" s="3"/>
    </row>
    <row r="58" spans="1:15" x14ac:dyDescent="0.3">
      <c r="A58" s="89"/>
      <c r="B58" s="9">
        <v>56</v>
      </c>
      <c r="C58" s="10" t="s">
        <v>3</v>
      </c>
      <c r="D58" s="69">
        <v>6.0100000000000001E-2</v>
      </c>
      <c r="E58" s="58">
        <v>0.11600000000000001</v>
      </c>
      <c r="F58" s="70"/>
      <c r="G58" s="69">
        <v>2.9100000000000001E-2</v>
      </c>
      <c r="H58" s="58">
        <v>6.2399999999999997E-2</v>
      </c>
      <c r="I58" s="70"/>
      <c r="J58" s="69">
        <v>4.2</v>
      </c>
      <c r="K58" s="58">
        <v>13.5</v>
      </c>
      <c r="L58" s="70"/>
      <c r="M58" s="69">
        <v>2.93</v>
      </c>
      <c r="N58" s="58">
        <v>2.4500000000000002</v>
      </c>
      <c r="O58" s="56"/>
    </row>
    <row r="59" spans="1:15" x14ac:dyDescent="0.3">
      <c r="A59" s="89"/>
      <c r="B59" s="9">
        <v>57</v>
      </c>
      <c r="C59" s="11" t="s">
        <v>4</v>
      </c>
      <c r="D59" s="68">
        <v>5.6000000000000001E-2</v>
      </c>
      <c r="E59" s="57">
        <v>0.17</v>
      </c>
      <c r="F59" s="3"/>
      <c r="G59" s="68">
        <v>3.6700000000000003E-2</v>
      </c>
      <c r="H59" s="57">
        <v>9.8799999999999999E-2</v>
      </c>
      <c r="I59" s="3"/>
      <c r="J59" s="68">
        <v>3</v>
      </c>
      <c r="K59" s="57">
        <v>17.8</v>
      </c>
      <c r="L59" s="3"/>
      <c r="M59" s="68">
        <v>4.57</v>
      </c>
      <c r="N59" s="57">
        <v>1.95</v>
      </c>
      <c r="O59" s="3"/>
    </row>
    <row r="60" spans="1:15" x14ac:dyDescent="0.3">
      <c r="A60" s="89"/>
      <c r="B60" s="9">
        <v>58</v>
      </c>
      <c r="C60" s="10" t="s">
        <v>5</v>
      </c>
      <c r="D60" s="69">
        <v>5.7500000000000002E-2</v>
      </c>
      <c r="E60" s="58">
        <v>0.11</v>
      </c>
      <c r="F60" s="70"/>
      <c r="G60" s="69">
        <v>4.5900000000000003E-2</v>
      </c>
      <c r="H60" s="58">
        <v>6.5199999999999994E-2</v>
      </c>
      <c r="I60" s="70"/>
      <c r="J60" s="69" t="s">
        <v>6</v>
      </c>
      <c r="K60" s="58">
        <v>12.2</v>
      </c>
      <c r="L60" s="70"/>
      <c r="M60" s="69">
        <v>3.04</v>
      </c>
      <c r="N60" s="58">
        <v>2.4700000000000002</v>
      </c>
      <c r="O60" s="56"/>
    </row>
    <row r="61" spans="1:15" x14ac:dyDescent="0.3">
      <c r="A61" s="89"/>
      <c r="B61" s="9">
        <v>59</v>
      </c>
      <c r="C61" s="11" t="s">
        <v>7</v>
      </c>
      <c r="D61" s="68">
        <v>4.0099999999999997E-2</v>
      </c>
      <c r="E61" s="57">
        <v>7.3200000000000001E-2</v>
      </c>
      <c r="F61" s="3"/>
      <c r="G61" s="68">
        <v>1.47E-2</v>
      </c>
      <c r="H61" s="57">
        <v>5.33E-2</v>
      </c>
      <c r="I61" s="3"/>
      <c r="J61" s="68" t="s">
        <v>6</v>
      </c>
      <c r="K61" s="57">
        <v>3.8</v>
      </c>
      <c r="L61" s="3"/>
      <c r="M61" s="68">
        <v>3.8</v>
      </c>
      <c r="N61" s="57">
        <v>3.08</v>
      </c>
      <c r="O61" s="3"/>
    </row>
    <row r="62" spans="1:15" x14ac:dyDescent="0.3">
      <c r="A62" s="89"/>
      <c r="B62" s="9">
        <v>60</v>
      </c>
      <c r="C62" s="16" t="s">
        <v>8</v>
      </c>
      <c r="D62" s="24">
        <v>9.6399999999999993E-3</v>
      </c>
      <c r="E62" s="19">
        <v>3.15E-2</v>
      </c>
      <c r="F62" s="20"/>
      <c r="G62" s="19">
        <v>2.4199999999999999E-2</v>
      </c>
      <c r="H62" s="19">
        <v>1.8200000000000001E-2</v>
      </c>
      <c r="I62" s="20"/>
      <c r="J62" s="19" t="s">
        <v>6</v>
      </c>
      <c r="K62" s="19">
        <v>2.2000000000000002</v>
      </c>
      <c r="L62" s="20"/>
      <c r="M62" s="19">
        <v>3.09</v>
      </c>
      <c r="N62" s="19">
        <v>3.48</v>
      </c>
      <c r="O62" s="20"/>
    </row>
    <row r="63" spans="1:15" x14ac:dyDescent="0.3">
      <c r="A63" s="91" t="s">
        <v>35</v>
      </c>
      <c r="B63" s="5">
        <v>61</v>
      </c>
      <c r="C63" s="6" t="s">
        <v>1</v>
      </c>
      <c r="D63" s="68">
        <v>0.10299999999999999</v>
      </c>
      <c r="E63" s="57">
        <v>0.13200000000000001</v>
      </c>
      <c r="F63" s="3"/>
      <c r="G63" s="68">
        <v>6.3399999999999998E-2</v>
      </c>
      <c r="H63" s="57">
        <v>9.64E-2</v>
      </c>
      <c r="I63" s="3"/>
      <c r="J63" s="68">
        <v>4.25</v>
      </c>
      <c r="K63" s="57">
        <v>2.8</v>
      </c>
      <c r="L63" s="3"/>
      <c r="M63" s="68">
        <v>1.92</v>
      </c>
      <c r="N63" s="57">
        <v>2.39</v>
      </c>
      <c r="O63" s="3"/>
    </row>
    <row r="64" spans="1:15" x14ac:dyDescent="0.3">
      <c r="A64" s="91"/>
      <c r="B64" s="9">
        <v>62</v>
      </c>
      <c r="C64" s="10" t="s">
        <v>3</v>
      </c>
      <c r="D64" s="69">
        <v>0.28100000000000003</v>
      </c>
      <c r="E64" s="58">
        <v>0.216</v>
      </c>
      <c r="F64" s="70"/>
      <c r="G64" s="69">
        <v>0.223</v>
      </c>
      <c r="H64" s="58">
        <v>0.16600000000000001</v>
      </c>
      <c r="I64" s="70"/>
      <c r="J64" s="69" t="s">
        <v>6</v>
      </c>
      <c r="K64" s="58">
        <v>6.75</v>
      </c>
      <c r="L64" s="70"/>
      <c r="M64" s="69">
        <v>0.84</v>
      </c>
      <c r="N64" s="58">
        <v>3.31</v>
      </c>
      <c r="O64" s="56"/>
    </row>
    <row r="65" spans="1:15" x14ac:dyDescent="0.3">
      <c r="A65" s="91"/>
      <c r="B65" s="9">
        <v>63</v>
      </c>
      <c r="C65" s="11" t="s">
        <v>4</v>
      </c>
      <c r="D65" s="68">
        <v>0.249</v>
      </c>
      <c r="E65" s="57">
        <v>0.246</v>
      </c>
      <c r="F65" s="3"/>
      <c r="G65" s="68">
        <v>0.20100000000000001</v>
      </c>
      <c r="H65" s="57">
        <v>0.186</v>
      </c>
      <c r="I65" s="3"/>
      <c r="J65" s="68">
        <v>2.8</v>
      </c>
      <c r="K65" s="57">
        <v>15</v>
      </c>
      <c r="L65" s="3"/>
      <c r="M65" s="68">
        <v>2.33</v>
      </c>
      <c r="N65" s="57">
        <v>2.57</v>
      </c>
      <c r="O65" s="3"/>
    </row>
    <row r="66" spans="1:15" x14ac:dyDescent="0.3">
      <c r="A66" s="91"/>
      <c r="B66" s="9">
        <v>64</v>
      </c>
      <c r="C66" s="10" t="s">
        <v>5</v>
      </c>
      <c r="D66" s="69">
        <v>0.23100000000000001</v>
      </c>
      <c r="E66" s="58">
        <v>0.29199999999999998</v>
      </c>
      <c r="F66" s="70"/>
      <c r="G66" s="69">
        <v>0.189</v>
      </c>
      <c r="H66" s="58">
        <v>0.23400000000000001</v>
      </c>
      <c r="I66" s="70"/>
      <c r="J66" s="69">
        <v>3.6</v>
      </c>
      <c r="K66" s="58">
        <v>6.2</v>
      </c>
      <c r="L66" s="70"/>
      <c r="M66" s="69">
        <v>1.52</v>
      </c>
      <c r="N66" s="58">
        <v>2.15</v>
      </c>
      <c r="O66" s="56"/>
    </row>
    <row r="67" spans="1:15" x14ac:dyDescent="0.3">
      <c r="A67" s="91"/>
      <c r="B67" s="9">
        <v>65</v>
      </c>
      <c r="C67" s="11" t="s">
        <v>7</v>
      </c>
      <c r="D67" s="68">
        <v>0.13400000000000001</v>
      </c>
      <c r="E67" s="57">
        <v>0.188</v>
      </c>
      <c r="F67" s="3"/>
      <c r="G67" s="68">
        <v>9.9299999999999999E-2</v>
      </c>
      <c r="H67" s="57">
        <v>0.14599999999999999</v>
      </c>
      <c r="I67" s="3"/>
      <c r="J67" s="68" t="s">
        <v>6</v>
      </c>
      <c r="K67" s="57">
        <v>4.4000000000000004</v>
      </c>
      <c r="L67" s="3"/>
      <c r="M67" s="68">
        <v>0.76</v>
      </c>
      <c r="N67" s="57">
        <v>1.62</v>
      </c>
      <c r="O67" s="3"/>
    </row>
    <row r="68" spans="1:15" x14ac:dyDescent="0.3">
      <c r="A68" s="91"/>
      <c r="B68" s="9">
        <v>66</v>
      </c>
      <c r="C68" s="16" t="s">
        <v>8</v>
      </c>
      <c r="D68" s="24">
        <v>0.16800000000000001</v>
      </c>
      <c r="E68" s="19">
        <v>4.3900000000000002E-2</v>
      </c>
      <c r="F68" s="20"/>
      <c r="G68" s="19">
        <v>0.113</v>
      </c>
      <c r="H68" s="19">
        <v>2.8199999999999999E-2</v>
      </c>
      <c r="I68" s="20"/>
      <c r="J68" s="19">
        <v>4</v>
      </c>
      <c r="K68" s="19" t="s">
        <v>6</v>
      </c>
      <c r="L68" s="20"/>
      <c r="M68" s="19">
        <v>2.37</v>
      </c>
      <c r="N68" s="19">
        <v>1.01</v>
      </c>
      <c r="O68" s="20"/>
    </row>
    <row r="69" spans="1:15" x14ac:dyDescent="0.3">
      <c r="A69" s="89" t="s">
        <v>33</v>
      </c>
      <c r="B69" s="5">
        <v>67</v>
      </c>
      <c r="C69" s="6" t="s">
        <v>1</v>
      </c>
      <c r="D69" s="68">
        <v>0.105</v>
      </c>
      <c r="E69" s="57">
        <v>0.35099999999999998</v>
      </c>
      <c r="F69" s="3"/>
      <c r="G69" s="68">
        <v>7.1300000000000002E-2</v>
      </c>
      <c r="H69" s="57">
        <v>0.189</v>
      </c>
      <c r="I69" s="3"/>
      <c r="J69" s="68">
        <v>4.4000000000000004</v>
      </c>
      <c r="K69" s="57">
        <v>60</v>
      </c>
      <c r="L69" s="3"/>
      <c r="M69" s="68">
        <v>1.66</v>
      </c>
      <c r="N69" s="57">
        <v>8.07</v>
      </c>
      <c r="O69" s="3"/>
    </row>
    <row r="70" spans="1:15" x14ac:dyDescent="0.3">
      <c r="A70" s="89"/>
      <c r="B70" s="9">
        <v>68</v>
      </c>
      <c r="C70" s="10" t="s">
        <v>3</v>
      </c>
      <c r="D70" s="69">
        <v>0.27200000000000002</v>
      </c>
      <c r="E70" s="58">
        <v>0.13800000000000001</v>
      </c>
      <c r="F70" s="70"/>
      <c r="G70" s="69">
        <v>0.218</v>
      </c>
      <c r="H70" s="58">
        <v>9.7900000000000001E-2</v>
      </c>
      <c r="I70" s="70"/>
      <c r="J70" s="69">
        <v>9</v>
      </c>
      <c r="K70" s="58">
        <v>7</v>
      </c>
      <c r="L70" s="70"/>
      <c r="M70" s="69">
        <v>0.86799999999999999</v>
      </c>
      <c r="N70" s="58">
        <v>2.81</v>
      </c>
      <c r="O70" s="56"/>
    </row>
    <row r="71" spans="1:15" x14ac:dyDescent="0.3">
      <c r="A71" s="89"/>
      <c r="B71" s="9">
        <v>69</v>
      </c>
      <c r="C71" s="11" t="s">
        <v>4</v>
      </c>
      <c r="D71" s="68">
        <v>0.218</v>
      </c>
      <c r="E71" s="57">
        <v>0.35</v>
      </c>
      <c r="F71" s="3"/>
      <c r="G71" s="68">
        <v>0.158</v>
      </c>
      <c r="H71" s="57">
        <v>0.21299999999999999</v>
      </c>
      <c r="I71" s="3"/>
      <c r="J71" s="68">
        <v>6.6</v>
      </c>
      <c r="K71" s="57">
        <v>18.2</v>
      </c>
      <c r="L71" s="3"/>
      <c r="M71" s="68">
        <v>1.29</v>
      </c>
      <c r="N71" s="57">
        <v>2.2799999999999998</v>
      </c>
      <c r="O71" s="3"/>
    </row>
    <row r="72" spans="1:15" x14ac:dyDescent="0.3">
      <c r="A72" s="89"/>
      <c r="B72" s="9">
        <v>70</v>
      </c>
      <c r="C72" s="10" t="s">
        <v>5</v>
      </c>
      <c r="D72" s="69" t="s">
        <v>2</v>
      </c>
      <c r="E72" s="58">
        <v>0.191</v>
      </c>
      <c r="F72" s="70"/>
      <c r="G72" s="69" t="s">
        <v>2</v>
      </c>
      <c r="H72" s="58">
        <v>0.13800000000000001</v>
      </c>
      <c r="I72" s="70"/>
      <c r="J72" s="69" t="s">
        <v>2</v>
      </c>
      <c r="K72" s="58">
        <v>9.75</v>
      </c>
      <c r="L72" s="70"/>
      <c r="M72" s="69" t="s">
        <v>2</v>
      </c>
      <c r="N72" s="58">
        <v>2.48</v>
      </c>
      <c r="O72" s="56"/>
    </row>
    <row r="73" spans="1:15" x14ac:dyDescent="0.3">
      <c r="A73" s="89"/>
      <c r="B73" s="9">
        <v>71</v>
      </c>
      <c r="C73" s="11" t="s">
        <v>7</v>
      </c>
      <c r="D73" s="68" t="s">
        <v>2</v>
      </c>
      <c r="E73" s="57">
        <v>0.26100000000000001</v>
      </c>
      <c r="F73" s="3"/>
      <c r="G73" s="68" t="s">
        <v>2</v>
      </c>
      <c r="H73" s="57">
        <v>0.23100000000000001</v>
      </c>
      <c r="I73" s="3"/>
      <c r="J73" s="68" t="s">
        <v>2</v>
      </c>
      <c r="K73" s="57">
        <v>2.6</v>
      </c>
      <c r="L73" s="3"/>
      <c r="M73" s="68" t="s">
        <v>2</v>
      </c>
      <c r="N73" s="57">
        <v>0.90400000000000003</v>
      </c>
      <c r="O73" s="3"/>
    </row>
    <row r="74" spans="1:15" x14ac:dyDescent="0.3">
      <c r="A74" s="89"/>
      <c r="B74" s="9">
        <v>72</v>
      </c>
      <c r="C74" s="16" t="s">
        <v>8</v>
      </c>
      <c r="D74" s="24">
        <v>0.10100000000000001</v>
      </c>
      <c r="E74" s="19">
        <v>4.3700000000000003E-2</v>
      </c>
      <c r="F74" s="20"/>
      <c r="G74" s="19">
        <v>5.9900000000000002E-2</v>
      </c>
      <c r="H74" s="19">
        <v>2.6599999999999999E-2</v>
      </c>
      <c r="I74" s="20"/>
      <c r="J74" s="19">
        <v>3.4</v>
      </c>
      <c r="K74" s="19" t="s">
        <v>6</v>
      </c>
      <c r="L74" s="20"/>
      <c r="M74" s="19">
        <v>4.47</v>
      </c>
      <c r="N74" s="19">
        <v>0.97399999999999998</v>
      </c>
      <c r="O74" s="20"/>
    </row>
    <row r="75" spans="1:15" x14ac:dyDescent="0.3">
      <c r="A75" s="91" t="s">
        <v>31</v>
      </c>
      <c r="B75" s="5">
        <v>73</v>
      </c>
      <c r="C75" s="6" t="s">
        <v>1</v>
      </c>
      <c r="D75" s="68">
        <v>9.2499999999999999E-2</v>
      </c>
      <c r="E75" s="57">
        <v>0.13</v>
      </c>
      <c r="F75" s="3"/>
      <c r="G75" s="68">
        <v>5.8799999999999998E-2</v>
      </c>
      <c r="H75" s="57">
        <v>7.4399999999999994E-2</v>
      </c>
      <c r="I75" s="3"/>
      <c r="J75" s="68">
        <v>3.6</v>
      </c>
      <c r="K75" s="57">
        <v>6</v>
      </c>
      <c r="L75" s="3"/>
      <c r="M75" s="68">
        <v>2.61</v>
      </c>
      <c r="N75" s="57">
        <v>2.5099999999999998</v>
      </c>
      <c r="O75" s="3"/>
    </row>
    <row r="76" spans="1:15" x14ac:dyDescent="0.3">
      <c r="A76" s="91"/>
      <c r="B76" s="9">
        <v>74</v>
      </c>
      <c r="C76" s="10" t="s">
        <v>3</v>
      </c>
      <c r="D76" s="69">
        <v>0.16</v>
      </c>
      <c r="E76" s="58">
        <v>0.16400000000000001</v>
      </c>
      <c r="F76" s="70"/>
      <c r="G76" s="69">
        <v>0.11899999999999999</v>
      </c>
      <c r="H76" s="58">
        <v>0.11</v>
      </c>
      <c r="I76" s="70"/>
      <c r="J76" s="69">
        <v>4.8</v>
      </c>
      <c r="K76" s="58">
        <v>6.4</v>
      </c>
      <c r="L76" s="70"/>
      <c r="M76" s="69">
        <v>3.62</v>
      </c>
      <c r="N76" s="58">
        <v>3.33</v>
      </c>
      <c r="O76" s="56"/>
    </row>
    <row r="77" spans="1:15" x14ac:dyDescent="0.3">
      <c r="A77" s="91"/>
      <c r="B77" s="9">
        <v>75</v>
      </c>
      <c r="C77" s="11" t="s">
        <v>4</v>
      </c>
      <c r="D77" s="68">
        <v>0.19400000000000001</v>
      </c>
      <c r="E77" s="57">
        <v>0.39900000000000002</v>
      </c>
      <c r="F77" s="3"/>
      <c r="G77" s="68">
        <v>0.155</v>
      </c>
      <c r="H77" s="57">
        <v>0.11700000000000001</v>
      </c>
      <c r="I77" s="3"/>
      <c r="J77" s="68">
        <v>4.4000000000000004</v>
      </c>
      <c r="K77" s="57">
        <v>13.8</v>
      </c>
      <c r="L77" s="3"/>
      <c r="M77" s="68">
        <v>4.71</v>
      </c>
      <c r="N77" s="57">
        <v>2.85</v>
      </c>
      <c r="O77" s="3"/>
    </row>
    <row r="78" spans="1:15" x14ac:dyDescent="0.3">
      <c r="A78" s="91"/>
      <c r="B78" s="9">
        <v>76</v>
      </c>
      <c r="C78" s="10" t="s">
        <v>5</v>
      </c>
      <c r="D78" s="69">
        <v>0.252</v>
      </c>
      <c r="E78" s="58">
        <v>0.14299999999999999</v>
      </c>
      <c r="F78" s="70"/>
      <c r="G78" s="69">
        <v>0.19400000000000001</v>
      </c>
      <c r="H78" s="58">
        <v>0.10199999999999999</v>
      </c>
      <c r="I78" s="70"/>
      <c r="J78" s="69">
        <v>3.4</v>
      </c>
      <c r="K78" s="58">
        <v>4</v>
      </c>
      <c r="L78" s="70"/>
      <c r="M78" s="69">
        <v>2.63</v>
      </c>
      <c r="N78" s="58">
        <v>4.28</v>
      </c>
      <c r="O78" s="56"/>
    </row>
    <row r="79" spans="1:15" x14ac:dyDescent="0.3">
      <c r="A79" s="91"/>
      <c r="B79" s="9">
        <v>77</v>
      </c>
      <c r="C79" s="11" t="s">
        <v>7</v>
      </c>
      <c r="D79" s="68">
        <v>0.29299999999999998</v>
      </c>
      <c r="E79" s="57">
        <v>0.16900000000000001</v>
      </c>
      <c r="F79" s="3"/>
      <c r="G79" s="68">
        <v>6.4600000000000005E-2</v>
      </c>
      <c r="H79" s="57">
        <v>0.104</v>
      </c>
      <c r="I79" s="3"/>
      <c r="J79" s="68">
        <v>4</v>
      </c>
      <c r="K79" s="57">
        <v>8.4</v>
      </c>
      <c r="L79" s="3"/>
      <c r="M79" s="68">
        <v>5.0599999999999996</v>
      </c>
      <c r="N79" s="57">
        <v>4.08</v>
      </c>
      <c r="O79" s="3"/>
    </row>
    <row r="80" spans="1:15" x14ac:dyDescent="0.3">
      <c r="A80" s="91"/>
      <c r="B80" s="9">
        <v>78</v>
      </c>
      <c r="C80" s="16" t="s">
        <v>8</v>
      </c>
      <c r="D80" s="24">
        <v>0.14399999999999999</v>
      </c>
      <c r="E80" s="19">
        <v>9.5399999999999999E-2</v>
      </c>
      <c r="F80" s="20"/>
      <c r="G80" s="19">
        <v>8.8400000000000006E-2</v>
      </c>
      <c r="H80" s="19">
        <v>5.4800000000000001E-2</v>
      </c>
      <c r="I80" s="20"/>
      <c r="J80" s="19">
        <v>6.8</v>
      </c>
      <c r="K80" s="19">
        <v>3.6</v>
      </c>
      <c r="L80" s="20"/>
      <c r="M80" s="19">
        <v>1.92</v>
      </c>
      <c r="N80" s="19">
        <v>4.34</v>
      </c>
      <c r="O80" s="20"/>
    </row>
    <row r="81" spans="1:19" x14ac:dyDescent="0.3">
      <c r="A81" s="89" t="s">
        <v>44</v>
      </c>
      <c r="B81" s="5">
        <v>79</v>
      </c>
      <c r="C81" s="6" t="s">
        <v>1</v>
      </c>
      <c r="D81" s="68" t="s">
        <v>2</v>
      </c>
      <c r="E81" s="57" t="s">
        <v>2</v>
      </c>
      <c r="F81" s="3"/>
      <c r="G81" s="68"/>
      <c r="H81" s="57" t="s">
        <v>2</v>
      </c>
      <c r="I81" s="3"/>
      <c r="J81" s="68"/>
      <c r="K81" s="57" t="s">
        <v>2</v>
      </c>
      <c r="L81" s="3"/>
      <c r="M81" s="68"/>
      <c r="N81" s="57" t="s">
        <v>2</v>
      </c>
      <c r="O81" s="3"/>
      <c r="P81" t="e">
        <f>MEDIAN(D81:D86)</f>
        <v>#NUM!</v>
      </c>
      <c r="Q81" t="e">
        <f>MEDIAN(G81:G86)</f>
        <v>#NUM!</v>
      </c>
      <c r="R81" t="e">
        <f>MEDIAN(J81:J86)</f>
        <v>#NUM!</v>
      </c>
      <c r="S81" t="e">
        <f t="shared" ref="S81" si="5">MEDIAN(M81:M86)</f>
        <v>#NUM!</v>
      </c>
    </row>
    <row r="82" spans="1:19" x14ac:dyDescent="0.3">
      <c r="A82" s="89"/>
      <c r="B82" s="9">
        <v>80</v>
      </c>
      <c r="C82" s="10" t="s">
        <v>3</v>
      </c>
      <c r="D82" s="69" t="s">
        <v>2</v>
      </c>
      <c r="E82" s="58">
        <v>0.55300000000000005</v>
      </c>
      <c r="F82" s="70"/>
      <c r="G82" s="69" t="s">
        <v>2</v>
      </c>
      <c r="H82" s="58">
        <v>0.442</v>
      </c>
      <c r="I82" s="70"/>
      <c r="J82" s="69" t="s">
        <v>2</v>
      </c>
      <c r="K82" s="58">
        <v>18.5</v>
      </c>
      <c r="L82" s="70"/>
      <c r="M82" s="69" t="s">
        <v>2</v>
      </c>
      <c r="N82" s="58">
        <v>4.67</v>
      </c>
      <c r="O82" s="56"/>
    </row>
    <row r="83" spans="1:19" x14ac:dyDescent="0.3">
      <c r="A83" s="89"/>
      <c r="B83" s="9">
        <v>81</v>
      </c>
      <c r="C83" s="11" t="s">
        <v>4</v>
      </c>
      <c r="D83" s="68" t="s">
        <v>2</v>
      </c>
      <c r="E83" s="57">
        <v>0.52100000000000002</v>
      </c>
      <c r="F83" s="3"/>
      <c r="G83" s="68" t="s">
        <v>2</v>
      </c>
      <c r="H83" s="57">
        <v>0.39600000000000002</v>
      </c>
      <c r="I83" s="3"/>
      <c r="J83" s="68" t="s">
        <v>2</v>
      </c>
      <c r="K83" s="57">
        <v>9.8000000000000007</v>
      </c>
      <c r="L83" s="3"/>
      <c r="M83" s="68" t="s">
        <v>2</v>
      </c>
      <c r="N83" s="57">
        <v>2.58</v>
      </c>
      <c r="O83" s="3"/>
    </row>
    <row r="84" spans="1:19" x14ac:dyDescent="0.3">
      <c r="A84" s="89"/>
      <c r="B84" s="9">
        <v>82</v>
      </c>
      <c r="C84" s="10" t="s">
        <v>5</v>
      </c>
      <c r="D84" s="69" t="s">
        <v>2</v>
      </c>
      <c r="E84" s="58">
        <v>0.81299999999999994</v>
      </c>
      <c r="F84" s="70"/>
      <c r="G84" s="69" t="s">
        <v>2</v>
      </c>
      <c r="H84" s="58">
        <v>0.65400000000000003</v>
      </c>
      <c r="I84" s="70"/>
      <c r="J84" s="69" t="s">
        <v>2</v>
      </c>
      <c r="K84" s="58">
        <v>28</v>
      </c>
      <c r="L84" s="70"/>
      <c r="M84" s="69" t="s">
        <v>2</v>
      </c>
      <c r="N84" s="58">
        <v>3.64</v>
      </c>
      <c r="O84" s="56"/>
    </row>
    <row r="85" spans="1:19" x14ac:dyDescent="0.3">
      <c r="A85" s="89"/>
      <c r="B85" s="9">
        <v>83</v>
      </c>
      <c r="C85" s="11" t="s">
        <v>7</v>
      </c>
      <c r="D85" s="68" t="s">
        <v>2</v>
      </c>
      <c r="E85" s="57">
        <v>0.71099999999999997</v>
      </c>
      <c r="F85" s="3"/>
      <c r="G85" s="68" t="s">
        <v>2</v>
      </c>
      <c r="H85" s="57">
        <v>0.49199999999999999</v>
      </c>
      <c r="I85" s="3"/>
      <c r="J85" s="68" t="s">
        <v>2</v>
      </c>
      <c r="K85" s="57">
        <v>9</v>
      </c>
      <c r="L85" s="3"/>
      <c r="M85" s="68" t="s">
        <v>2</v>
      </c>
      <c r="N85" s="57">
        <v>1.3</v>
      </c>
      <c r="O85" s="3"/>
    </row>
    <row r="86" spans="1:19" x14ac:dyDescent="0.3">
      <c r="A86" s="89"/>
      <c r="B86" s="9">
        <v>84</v>
      </c>
      <c r="C86" s="16" t="s">
        <v>8</v>
      </c>
      <c r="D86" s="24" t="s">
        <v>2</v>
      </c>
      <c r="E86" s="19">
        <v>0.73699999999999999</v>
      </c>
      <c r="F86" s="20"/>
      <c r="G86" s="19" t="s">
        <v>2</v>
      </c>
      <c r="H86" s="19">
        <v>0.53900000000000003</v>
      </c>
      <c r="I86" s="20"/>
      <c r="J86" s="19" t="s">
        <v>2</v>
      </c>
      <c r="K86" s="19">
        <v>3.4</v>
      </c>
      <c r="L86" s="20"/>
      <c r="M86" s="19" t="s">
        <v>2</v>
      </c>
      <c r="N86" s="19">
        <v>0.94299999999999995</v>
      </c>
      <c r="O86" s="20"/>
    </row>
    <row r="87" spans="1:19" x14ac:dyDescent="0.3">
      <c r="A87" s="91" t="s">
        <v>34</v>
      </c>
      <c r="B87" s="5">
        <v>85</v>
      </c>
      <c r="C87" s="6" t="s">
        <v>1</v>
      </c>
      <c r="D87" s="68">
        <v>0.124</v>
      </c>
      <c r="E87" s="57">
        <v>0.14499999999999999</v>
      </c>
      <c r="F87" s="3"/>
      <c r="G87" s="68">
        <v>5.57E-2</v>
      </c>
      <c r="H87" s="57">
        <v>1.34E-2</v>
      </c>
      <c r="I87" s="3"/>
      <c r="J87" s="68">
        <v>7.8</v>
      </c>
      <c r="K87" s="57">
        <v>24.8</v>
      </c>
      <c r="L87" s="3"/>
      <c r="M87" s="68">
        <v>1.94</v>
      </c>
      <c r="N87" s="57">
        <v>1.81</v>
      </c>
      <c r="O87" s="3"/>
      <c r="P87">
        <f>MEDIAN(D87:D92)</f>
        <v>0.1265</v>
      </c>
      <c r="Q87">
        <f>MEDIAN(G87:G92)</f>
        <v>4.07E-2</v>
      </c>
      <c r="R87">
        <f>MEDIAN(J87:J92)</f>
        <v>8.8000000000000007</v>
      </c>
      <c r="S87">
        <f t="shared" ref="S87" si="6">MEDIAN(M87:M92)</f>
        <v>1.95</v>
      </c>
    </row>
    <row r="88" spans="1:19" x14ac:dyDescent="0.3">
      <c r="A88" s="91"/>
      <c r="B88" s="9">
        <v>86</v>
      </c>
      <c r="C88" s="10" t="s">
        <v>3</v>
      </c>
      <c r="D88" s="69">
        <v>0.129</v>
      </c>
      <c r="E88" s="58">
        <v>0.16500000000000001</v>
      </c>
      <c r="F88" s="70"/>
      <c r="G88" s="69">
        <v>2.5499999999999998E-2</v>
      </c>
      <c r="H88" s="58">
        <v>1.17E-2</v>
      </c>
      <c r="I88" s="70"/>
      <c r="J88" s="69">
        <v>9.8000000000000007</v>
      </c>
      <c r="K88" s="58">
        <v>21.8</v>
      </c>
      <c r="L88" s="70"/>
      <c r="M88" s="69">
        <v>1.96</v>
      </c>
      <c r="N88" s="58">
        <v>2.0499999999999998</v>
      </c>
      <c r="O88" s="56"/>
    </row>
    <row r="89" spans="1:19" x14ac:dyDescent="0.3">
      <c r="A89" s="91"/>
      <c r="B89" s="9">
        <v>87</v>
      </c>
      <c r="C89" s="11" t="s">
        <v>4</v>
      </c>
      <c r="D89" s="68">
        <v>0.16400000000000001</v>
      </c>
      <c r="E89" s="57">
        <v>0.29399999999999998</v>
      </c>
      <c r="F89" s="3"/>
      <c r="G89" s="68">
        <v>2.5700000000000001E-2</v>
      </c>
      <c r="H89" s="57">
        <v>0.218</v>
      </c>
      <c r="I89" s="3"/>
      <c r="J89" s="68">
        <v>17</v>
      </c>
      <c r="K89" s="57">
        <v>9</v>
      </c>
      <c r="L89" s="3"/>
      <c r="M89" s="68">
        <v>1.5</v>
      </c>
      <c r="N89" s="57">
        <v>1.68</v>
      </c>
      <c r="O89" s="3"/>
    </row>
    <row r="90" spans="1:19" x14ac:dyDescent="0.3">
      <c r="A90" s="91"/>
      <c r="B90" s="9">
        <v>88</v>
      </c>
      <c r="C90" s="10" t="s">
        <v>5</v>
      </c>
      <c r="D90" s="69" t="s">
        <v>2</v>
      </c>
      <c r="E90" s="58">
        <v>0.17699999999999999</v>
      </c>
      <c r="F90" s="70"/>
      <c r="G90" s="69" t="s">
        <v>2</v>
      </c>
      <c r="H90" s="58">
        <v>0.113</v>
      </c>
      <c r="I90" s="70"/>
      <c r="J90" s="69" t="s">
        <v>2</v>
      </c>
      <c r="K90" s="58">
        <v>7.33</v>
      </c>
      <c r="L90" s="70"/>
      <c r="M90" s="69" t="s">
        <v>2</v>
      </c>
      <c r="N90" s="58">
        <v>1.89</v>
      </c>
      <c r="O90" s="56"/>
    </row>
    <row r="91" spans="1:19" x14ac:dyDescent="0.3">
      <c r="A91" s="91"/>
      <c r="B91" s="9">
        <v>89</v>
      </c>
      <c r="C91" s="11" t="s">
        <v>7</v>
      </c>
      <c r="D91" s="68" t="s">
        <v>2</v>
      </c>
      <c r="E91" s="57">
        <v>8.3599999999999994E-2</v>
      </c>
      <c r="F91" s="3"/>
      <c r="G91" s="68" t="s">
        <v>2</v>
      </c>
      <c r="H91" s="57">
        <v>2.7799999999999998E-2</v>
      </c>
      <c r="I91" s="3"/>
      <c r="J91" s="68" t="s">
        <v>2</v>
      </c>
      <c r="K91" s="57">
        <v>8.4</v>
      </c>
      <c r="L91" s="3"/>
      <c r="M91" s="68" t="s">
        <v>2</v>
      </c>
      <c r="N91" s="57">
        <v>1.72</v>
      </c>
      <c r="O91" s="3"/>
    </row>
    <row r="92" spans="1:19" x14ac:dyDescent="0.3">
      <c r="A92" s="91"/>
      <c r="B92" s="9">
        <v>90</v>
      </c>
      <c r="C92" s="16" t="s">
        <v>8</v>
      </c>
      <c r="D92" s="24">
        <v>8.7400000000000005E-2</v>
      </c>
      <c r="E92" s="19">
        <v>7.5300000000000006E-2</v>
      </c>
      <c r="F92" s="20"/>
      <c r="G92" s="19">
        <v>5.9299999999999999E-2</v>
      </c>
      <c r="H92" s="19">
        <v>3.9E-2</v>
      </c>
      <c r="I92" s="20"/>
      <c r="J92" s="19">
        <v>3</v>
      </c>
      <c r="K92" s="19">
        <v>4.5999999999999996</v>
      </c>
      <c r="L92" s="20"/>
      <c r="M92" s="19">
        <v>2.15</v>
      </c>
      <c r="N92" s="19">
        <v>1.87</v>
      </c>
      <c r="O92" s="20"/>
    </row>
    <row r="93" spans="1:19" x14ac:dyDescent="0.3">
      <c r="A93" s="89" t="s">
        <v>25</v>
      </c>
      <c r="B93" s="5">
        <v>91</v>
      </c>
      <c r="C93" s="6" t="s">
        <v>1</v>
      </c>
      <c r="D93" s="68">
        <v>8.0100000000000005E-2</v>
      </c>
      <c r="E93" s="57">
        <v>6.6699999999999995E-2</v>
      </c>
      <c r="F93" s="3"/>
      <c r="G93" s="68">
        <v>4.9599999999999998E-2</v>
      </c>
      <c r="H93" s="57">
        <v>3.6499999999999998E-2</v>
      </c>
      <c r="I93" s="3"/>
      <c r="J93" s="68">
        <v>3.6</v>
      </c>
      <c r="K93" s="57">
        <v>3.4</v>
      </c>
      <c r="L93" s="3"/>
      <c r="M93" s="68">
        <v>2.61</v>
      </c>
      <c r="N93" s="57">
        <v>3.93</v>
      </c>
      <c r="O93" s="3"/>
      <c r="P93">
        <f>MEDIAN(D93:D98)</f>
        <v>5.6550000000000003E-2</v>
      </c>
      <c r="Q93">
        <f>MEDIAN(G93:G98)</f>
        <v>2.53E-2</v>
      </c>
      <c r="R93">
        <f>MEDIAN(J93:J98)</f>
        <v>3.6</v>
      </c>
      <c r="S93">
        <f t="shared" ref="S93" si="7">MEDIAN(M93:M98)</f>
        <v>2.5099999999999998</v>
      </c>
    </row>
    <row r="94" spans="1:19" x14ac:dyDescent="0.3">
      <c r="A94" s="89"/>
      <c r="B94" s="9">
        <v>92</v>
      </c>
      <c r="C94" s="10" t="s">
        <v>3</v>
      </c>
      <c r="D94" s="69">
        <v>5.8599999999999999E-2</v>
      </c>
      <c r="E94" s="58">
        <v>9.5799999999999996E-2</v>
      </c>
      <c r="F94" s="70"/>
      <c r="G94" s="69">
        <v>2.7699999999999999E-2</v>
      </c>
      <c r="H94" s="58">
        <v>6.3799999999999996E-2</v>
      </c>
      <c r="I94" s="70"/>
      <c r="J94" s="69">
        <v>3.25</v>
      </c>
      <c r="K94" s="58">
        <v>3.6</v>
      </c>
      <c r="L94" s="70"/>
      <c r="M94" s="69">
        <v>5.55</v>
      </c>
      <c r="N94" s="58">
        <v>4.45</v>
      </c>
      <c r="O94" s="56"/>
    </row>
    <row r="95" spans="1:19" x14ac:dyDescent="0.3">
      <c r="A95" s="89"/>
      <c r="B95" s="9">
        <v>93</v>
      </c>
      <c r="C95" s="11" t="s">
        <v>4</v>
      </c>
      <c r="D95" s="68">
        <v>7.4999999999999997E-2</v>
      </c>
      <c r="E95" s="57">
        <v>4.6199999999999998E-2</v>
      </c>
      <c r="F95" s="3"/>
      <c r="G95" s="68">
        <v>4.1700000000000001E-2</v>
      </c>
      <c r="H95" s="57">
        <v>2.8799999999999999E-2</v>
      </c>
      <c r="I95" s="3"/>
      <c r="J95" s="68">
        <v>5</v>
      </c>
      <c r="K95" s="57">
        <v>4.4000000000000004</v>
      </c>
      <c r="L95" s="3"/>
      <c r="M95" s="68">
        <v>2.41</v>
      </c>
      <c r="N95" s="57">
        <v>5.47</v>
      </c>
      <c r="O95" s="3"/>
    </row>
    <row r="96" spans="1:19" x14ac:dyDescent="0.3">
      <c r="A96" s="89"/>
      <c r="B96" s="9">
        <v>94</v>
      </c>
      <c r="C96" s="10" t="s">
        <v>5</v>
      </c>
      <c r="D96" s="69">
        <v>5.45E-2</v>
      </c>
      <c r="E96" s="58">
        <v>4.02E-2</v>
      </c>
      <c r="F96" s="70"/>
      <c r="G96" s="69">
        <v>2.29E-2</v>
      </c>
      <c r="H96" s="58">
        <v>1.6400000000000001E-2</v>
      </c>
      <c r="I96" s="70"/>
      <c r="J96" s="69">
        <v>4.8</v>
      </c>
      <c r="K96" s="58">
        <v>2.4</v>
      </c>
      <c r="L96" s="70"/>
      <c r="M96" s="69">
        <v>2.08</v>
      </c>
      <c r="N96" s="58">
        <v>4.21</v>
      </c>
      <c r="O96" s="56"/>
    </row>
    <row r="97" spans="1:19" x14ac:dyDescent="0.3">
      <c r="A97" s="89"/>
      <c r="B97" s="9">
        <v>95</v>
      </c>
      <c r="C97" s="11" t="s">
        <v>7</v>
      </c>
      <c r="D97" s="68">
        <v>4.0899999999999999E-2</v>
      </c>
      <c r="E97" s="57">
        <v>2.58E-2</v>
      </c>
      <c r="F97" s="3"/>
      <c r="G97" s="68">
        <v>1.7399999999999999E-2</v>
      </c>
      <c r="H97" s="57">
        <v>7.1300000000000001E-3</v>
      </c>
      <c r="I97" s="3"/>
      <c r="J97" s="68">
        <v>3.2</v>
      </c>
      <c r="K97" s="57" t="s">
        <v>6</v>
      </c>
      <c r="L97" s="3"/>
      <c r="M97" s="68">
        <v>2.63</v>
      </c>
      <c r="N97" s="57">
        <v>2.42</v>
      </c>
      <c r="O97" s="3"/>
    </row>
    <row r="98" spans="1:19" x14ac:dyDescent="0.3">
      <c r="A98" s="89"/>
      <c r="B98" s="9">
        <v>96</v>
      </c>
      <c r="C98" s="16" t="s">
        <v>8</v>
      </c>
      <c r="D98" s="24">
        <v>2.98E-2</v>
      </c>
      <c r="E98" s="19">
        <v>0.115</v>
      </c>
      <c r="F98" s="20"/>
      <c r="G98" s="19">
        <v>9.4699999999999993E-3</v>
      </c>
      <c r="H98" s="19">
        <v>2.2599999999999999E-2</v>
      </c>
      <c r="I98" s="20"/>
      <c r="J98" s="19" t="s">
        <v>6</v>
      </c>
      <c r="K98" s="19">
        <v>51.6</v>
      </c>
      <c r="L98" s="20"/>
      <c r="M98" s="19">
        <v>2.33</v>
      </c>
      <c r="N98" s="19">
        <v>2.4900000000000002</v>
      </c>
      <c r="O98" s="20"/>
    </row>
    <row r="99" spans="1:19" x14ac:dyDescent="0.3">
      <c r="A99" s="91" t="s">
        <v>32</v>
      </c>
      <c r="B99" s="5">
        <v>97</v>
      </c>
      <c r="C99" s="6" t="s">
        <v>1</v>
      </c>
      <c r="D99" s="68">
        <v>0.14099999999999999</v>
      </c>
      <c r="E99" s="57">
        <v>0.161</v>
      </c>
      <c r="F99" s="3"/>
      <c r="G99" s="68">
        <v>0.111</v>
      </c>
      <c r="H99" s="57">
        <v>9.6500000000000002E-2</v>
      </c>
      <c r="I99" s="3"/>
      <c r="J99" s="68">
        <v>6.4</v>
      </c>
      <c r="K99" s="57">
        <v>14.2</v>
      </c>
      <c r="L99" s="3"/>
      <c r="M99" s="68">
        <v>2.34</v>
      </c>
      <c r="N99" s="57">
        <v>2.14</v>
      </c>
      <c r="O99" s="3"/>
      <c r="P99">
        <f>MEDIAN(D99:D104)</f>
        <v>0.124</v>
      </c>
      <c r="Q99">
        <f>MEDIAN(G99:G104)</f>
        <v>8.9050000000000004E-2</v>
      </c>
      <c r="R99">
        <f>MEDIAN(J99:J104)</f>
        <v>4.2</v>
      </c>
      <c r="S99">
        <f t="shared" ref="S99" si="8">MEDIAN(M99:M104)</f>
        <v>1.06</v>
      </c>
    </row>
    <row r="100" spans="1:19" x14ac:dyDescent="0.3">
      <c r="A100" s="91"/>
      <c r="B100" s="9">
        <v>98</v>
      </c>
      <c r="C100" s="10" t="s">
        <v>3</v>
      </c>
      <c r="D100" s="69">
        <v>0.107</v>
      </c>
      <c r="E100" s="58">
        <v>0.152</v>
      </c>
      <c r="F100" s="70"/>
      <c r="G100" s="69">
        <v>6.7100000000000007E-2</v>
      </c>
      <c r="H100" s="58">
        <v>0.114</v>
      </c>
      <c r="I100" s="70"/>
      <c r="J100" s="69">
        <v>2.6</v>
      </c>
      <c r="K100" s="58">
        <v>4.2</v>
      </c>
      <c r="L100" s="70"/>
      <c r="M100" s="69">
        <v>1.04</v>
      </c>
      <c r="N100" s="58">
        <v>2.65</v>
      </c>
      <c r="O100" s="56"/>
    </row>
    <row r="101" spans="1:19" x14ac:dyDescent="0.3">
      <c r="A101" s="91"/>
      <c r="B101" s="9">
        <v>99</v>
      </c>
      <c r="C101" s="11" t="s">
        <v>4</v>
      </c>
      <c r="D101" s="68">
        <v>0.214</v>
      </c>
      <c r="E101" s="57">
        <v>0.19500000000000001</v>
      </c>
      <c r="F101" s="3"/>
      <c r="G101" s="68">
        <v>0.13600000000000001</v>
      </c>
      <c r="H101" s="57">
        <v>0.152</v>
      </c>
      <c r="I101" s="3"/>
      <c r="J101" s="68">
        <v>5.4</v>
      </c>
      <c r="K101" s="57">
        <v>6</v>
      </c>
      <c r="L101" s="3"/>
      <c r="M101" s="68">
        <v>1.34</v>
      </c>
      <c r="N101" s="57">
        <v>2.2400000000000002</v>
      </c>
      <c r="O101" s="3"/>
    </row>
    <row r="102" spans="1:19" x14ac:dyDescent="0.3">
      <c r="A102" s="91"/>
      <c r="B102" s="9">
        <v>100</v>
      </c>
      <c r="C102" s="10" t="s">
        <v>5</v>
      </c>
      <c r="D102" s="69">
        <v>0.191</v>
      </c>
      <c r="E102" s="58">
        <v>0.20399999999999999</v>
      </c>
      <c r="F102" s="70"/>
      <c r="G102" s="69">
        <v>0.123</v>
      </c>
      <c r="H102" s="58">
        <v>0.158</v>
      </c>
      <c r="I102" s="70"/>
      <c r="J102" s="69">
        <v>16.2</v>
      </c>
      <c r="K102" s="58">
        <v>3.2</v>
      </c>
      <c r="L102" s="70"/>
      <c r="M102" s="69">
        <v>1.08</v>
      </c>
      <c r="N102" s="58">
        <v>1.39</v>
      </c>
      <c r="O102" s="56"/>
    </row>
    <row r="103" spans="1:19" x14ac:dyDescent="0.3">
      <c r="A103" s="91"/>
      <c r="B103" s="9">
        <v>101</v>
      </c>
      <c r="C103" s="11" t="s">
        <v>7</v>
      </c>
      <c r="D103" s="68">
        <v>0.10100000000000001</v>
      </c>
      <c r="E103" s="57">
        <v>7.9299999999999995E-2</v>
      </c>
      <c r="F103" s="3"/>
      <c r="G103" s="68">
        <v>6.3600000000000004E-2</v>
      </c>
      <c r="H103" s="57">
        <v>4.8599999999999997E-2</v>
      </c>
      <c r="I103" s="3"/>
      <c r="J103" s="68">
        <v>3</v>
      </c>
      <c r="K103" s="57" t="s">
        <v>6</v>
      </c>
      <c r="L103" s="3"/>
      <c r="M103" s="68">
        <v>0.98799999999999999</v>
      </c>
      <c r="N103" s="57">
        <v>1.04</v>
      </c>
      <c r="O103" s="3"/>
    </row>
    <row r="104" spans="1:19" x14ac:dyDescent="0.3">
      <c r="A104" s="91"/>
      <c r="B104" s="9">
        <v>102</v>
      </c>
      <c r="C104" s="16" t="s">
        <v>8</v>
      </c>
      <c r="D104" s="24">
        <v>0.10299999999999999</v>
      </c>
      <c r="E104" s="19">
        <v>7.0400000000000004E-2</v>
      </c>
      <c r="F104" s="20"/>
      <c r="G104" s="19">
        <v>6.13E-2</v>
      </c>
      <c r="H104" s="19">
        <v>3.8300000000000001E-2</v>
      </c>
      <c r="I104" s="20"/>
      <c r="J104" s="19">
        <v>2</v>
      </c>
      <c r="K104" s="19">
        <v>2.6</v>
      </c>
      <c r="L104" s="20"/>
      <c r="M104" s="19">
        <v>1.04</v>
      </c>
      <c r="N104" s="19">
        <v>1.08</v>
      </c>
      <c r="O104" s="20"/>
    </row>
    <row r="105" spans="1:19" x14ac:dyDescent="0.3">
      <c r="A105" s="89" t="s">
        <v>45</v>
      </c>
      <c r="B105" s="5">
        <v>103</v>
      </c>
      <c r="C105" s="6" t="s">
        <v>1</v>
      </c>
      <c r="D105" s="68" t="s">
        <v>2</v>
      </c>
      <c r="E105" s="57">
        <v>8.5999999999999993E-2</v>
      </c>
      <c r="F105" s="3"/>
      <c r="G105" s="68" t="s">
        <v>2</v>
      </c>
      <c r="H105" s="57">
        <v>5.2699999999999997E-2</v>
      </c>
      <c r="I105" s="3"/>
      <c r="J105" s="68" t="s">
        <v>2</v>
      </c>
      <c r="K105" s="57">
        <v>4.4000000000000004</v>
      </c>
      <c r="L105" s="3"/>
      <c r="M105" s="68" t="s">
        <v>2</v>
      </c>
      <c r="N105" s="57">
        <v>1.41</v>
      </c>
      <c r="O105" s="3"/>
      <c r="P105" t="e">
        <f>MEDIAN(D105:D110)</f>
        <v>#NUM!</v>
      </c>
      <c r="Q105" t="e">
        <f>MEDIAN(G105:G110)</f>
        <v>#NUM!</v>
      </c>
      <c r="R105" t="e">
        <f>MEDIAN(J105:J110)</f>
        <v>#NUM!</v>
      </c>
      <c r="S105" t="e">
        <f t="shared" ref="S105" si="9">MEDIAN(M105:M110)</f>
        <v>#NUM!</v>
      </c>
    </row>
    <row r="106" spans="1:19" x14ac:dyDescent="0.3">
      <c r="A106" s="89"/>
      <c r="B106" s="9">
        <v>104</v>
      </c>
      <c r="C106" s="10" t="s">
        <v>3</v>
      </c>
      <c r="D106" s="69" t="s">
        <v>2</v>
      </c>
      <c r="E106" s="58">
        <v>0.59199999999999997</v>
      </c>
      <c r="F106" s="70"/>
      <c r="G106" s="69" t="s">
        <v>2</v>
      </c>
      <c r="H106" s="58">
        <v>0.35</v>
      </c>
      <c r="I106" s="70"/>
      <c r="J106" s="69" t="s">
        <v>2</v>
      </c>
      <c r="K106" s="58">
        <v>72</v>
      </c>
      <c r="L106" s="70"/>
      <c r="M106" s="69" t="s">
        <v>2</v>
      </c>
      <c r="N106" s="58">
        <v>5.07</v>
      </c>
      <c r="O106" s="56"/>
    </row>
    <row r="107" spans="1:19" x14ac:dyDescent="0.3">
      <c r="A107" s="89"/>
      <c r="B107" s="9">
        <v>105</v>
      </c>
      <c r="C107" s="11" t="s">
        <v>4</v>
      </c>
      <c r="D107" s="68" t="s">
        <v>2</v>
      </c>
      <c r="E107" s="57">
        <v>0.184</v>
      </c>
      <c r="F107" s="3"/>
      <c r="G107" s="68" t="s">
        <v>2</v>
      </c>
      <c r="H107" s="57">
        <v>0.125</v>
      </c>
      <c r="I107" s="3"/>
      <c r="J107" s="68" t="s">
        <v>2</v>
      </c>
      <c r="K107" s="57">
        <v>3</v>
      </c>
      <c r="L107" s="3"/>
      <c r="M107" s="68" t="s">
        <v>2</v>
      </c>
      <c r="N107" s="57">
        <v>1.61</v>
      </c>
      <c r="O107" s="3"/>
    </row>
    <row r="108" spans="1:19" x14ac:dyDescent="0.3">
      <c r="A108" s="89"/>
      <c r="B108" s="9">
        <v>106</v>
      </c>
      <c r="C108" s="10" t="s">
        <v>5</v>
      </c>
      <c r="D108" s="69" t="s">
        <v>2</v>
      </c>
      <c r="E108" s="58">
        <v>0.107</v>
      </c>
      <c r="F108" s="70"/>
      <c r="G108" s="69" t="s">
        <v>2</v>
      </c>
      <c r="H108" s="58">
        <v>7.0800000000000002E-2</v>
      </c>
      <c r="I108" s="70"/>
      <c r="J108" s="69" t="s">
        <v>2</v>
      </c>
      <c r="K108" s="58" t="s">
        <v>6</v>
      </c>
      <c r="L108" s="70"/>
      <c r="M108" s="69" t="s">
        <v>2</v>
      </c>
      <c r="N108" s="58">
        <v>1.32</v>
      </c>
      <c r="O108" s="56"/>
    </row>
    <row r="109" spans="1:19" x14ac:dyDescent="0.3">
      <c r="A109" s="89"/>
      <c r="B109" s="9">
        <v>107</v>
      </c>
      <c r="C109" s="11" t="s">
        <v>7</v>
      </c>
      <c r="D109" s="68" t="s">
        <v>2</v>
      </c>
      <c r="E109" s="57">
        <v>0.105</v>
      </c>
      <c r="F109" s="3"/>
      <c r="G109" s="68" t="s">
        <v>2</v>
      </c>
      <c r="H109" s="57">
        <v>7.2099999999999997E-2</v>
      </c>
      <c r="I109" s="3"/>
      <c r="J109" s="68" t="s">
        <v>2</v>
      </c>
      <c r="K109" s="57">
        <v>2.2000000000000002</v>
      </c>
      <c r="L109" s="3"/>
      <c r="M109" s="68" t="s">
        <v>2</v>
      </c>
      <c r="N109" s="57">
        <v>1.51</v>
      </c>
      <c r="O109" s="3"/>
    </row>
    <row r="110" spans="1:19" x14ac:dyDescent="0.3">
      <c r="A110" s="89"/>
      <c r="B110" s="9">
        <v>108</v>
      </c>
      <c r="C110" s="16" t="s">
        <v>8</v>
      </c>
      <c r="D110" s="24" t="s">
        <v>2</v>
      </c>
      <c r="E110" s="19">
        <v>0.10199999999999999</v>
      </c>
      <c r="F110" s="20"/>
      <c r="G110" s="19" t="s">
        <v>2</v>
      </c>
      <c r="H110" s="19">
        <v>4.5999999999999999E-2</v>
      </c>
      <c r="I110" s="20"/>
      <c r="J110" s="19" t="s">
        <v>2</v>
      </c>
      <c r="K110" s="19">
        <v>2.8</v>
      </c>
      <c r="L110" s="20"/>
      <c r="M110" s="19" t="s">
        <v>2</v>
      </c>
      <c r="N110" s="19">
        <v>1.39</v>
      </c>
      <c r="O110" s="20"/>
    </row>
    <row r="111" spans="1:19" x14ac:dyDescent="0.3">
      <c r="A111" s="91" t="s">
        <v>28</v>
      </c>
      <c r="B111" s="5">
        <v>109</v>
      </c>
      <c r="C111" s="6" t="s">
        <v>1</v>
      </c>
      <c r="D111" s="68">
        <v>5.57E-2</v>
      </c>
      <c r="E111" s="57">
        <v>8.6099999999999996E-2</v>
      </c>
      <c r="F111" s="3"/>
      <c r="G111" s="68">
        <v>1.06E-2</v>
      </c>
      <c r="H111" s="57">
        <v>4.99E-2</v>
      </c>
      <c r="I111" s="3"/>
      <c r="J111" s="68">
        <v>8.75</v>
      </c>
      <c r="K111" s="57">
        <v>4.8</v>
      </c>
      <c r="L111" s="3"/>
      <c r="M111" s="68">
        <v>2.31</v>
      </c>
      <c r="N111" s="57">
        <v>2.6</v>
      </c>
      <c r="O111" s="3"/>
      <c r="P111">
        <f>MEDIAN(D111:D116)</f>
        <v>5.2350000000000001E-2</v>
      </c>
      <c r="Q111">
        <f>MEDIAN(G111:G116)</f>
        <v>1.6500000000000001E-2</v>
      </c>
      <c r="R111">
        <f>MEDIAN(J111:J116)</f>
        <v>6.8</v>
      </c>
      <c r="S111">
        <f t="shared" ref="S111" si="10">MEDIAN(M111:M116)</f>
        <v>2.2250000000000001</v>
      </c>
    </row>
    <row r="112" spans="1:19" x14ac:dyDescent="0.3">
      <c r="A112" s="91"/>
      <c r="B112" s="9">
        <v>110</v>
      </c>
      <c r="C112" s="10" t="s">
        <v>3</v>
      </c>
      <c r="D112" s="69">
        <v>4.9000000000000002E-2</v>
      </c>
      <c r="E112" s="58">
        <v>0.13</v>
      </c>
      <c r="F112" s="70"/>
      <c r="G112" s="69">
        <v>1.6500000000000001E-2</v>
      </c>
      <c r="H112" s="58">
        <v>8.5699999999999998E-2</v>
      </c>
      <c r="I112" s="70"/>
      <c r="J112" s="69">
        <v>2.2000000000000002</v>
      </c>
      <c r="K112" s="58">
        <v>13.6</v>
      </c>
      <c r="L112" s="70"/>
      <c r="M112" s="69">
        <v>2.4</v>
      </c>
      <c r="N112" s="58">
        <v>3.35</v>
      </c>
      <c r="O112" s="56"/>
    </row>
    <row r="113" spans="1:19" x14ac:dyDescent="0.3">
      <c r="A113" s="91"/>
      <c r="B113" s="9">
        <v>111</v>
      </c>
      <c r="C113" s="11" t="s">
        <v>4</v>
      </c>
      <c r="D113" s="68">
        <v>8.0199999999999994E-2</v>
      </c>
      <c r="E113" s="57">
        <v>0.23699999999999999</v>
      </c>
      <c r="F113" s="3"/>
      <c r="G113" s="68">
        <v>0.05</v>
      </c>
      <c r="H113" s="57">
        <v>0.13</v>
      </c>
      <c r="I113" s="3"/>
      <c r="J113" s="68">
        <v>9.4</v>
      </c>
      <c r="K113" s="57">
        <v>38.4</v>
      </c>
      <c r="L113" s="3"/>
      <c r="M113" s="68">
        <v>1.82</v>
      </c>
      <c r="N113" s="57">
        <v>3.83</v>
      </c>
      <c r="O113" s="3"/>
    </row>
    <row r="114" spans="1:19" x14ac:dyDescent="0.3">
      <c r="A114" s="91"/>
      <c r="B114" s="9">
        <v>112</v>
      </c>
      <c r="C114" s="10" t="s">
        <v>5</v>
      </c>
      <c r="D114" s="69">
        <v>6.7199999999999996E-2</v>
      </c>
      <c r="E114" s="58">
        <v>0.26600000000000001</v>
      </c>
      <c r="F114" s="70"/>
      <c r="G114" s="69">
        <v>3.2899999999999999E-2</v>
      </c>
      <c r="H114" s="58">
        <v>0.19700000000000001</v>
      </c>
      <c r="I114" s="70"/>
      <c r="J114" s="69">
        <v>6.8</v>
      </c>
      <c r="K114" s="58">
        <v>13.6</v>
      </c>
      <c r="L114" s="70"/>
      <c r="M114" s="69">
        <v>2.14</v>
      </c>
      <c r="N114" s="58">
        <v>3.68</v>
      </c>
      <c r="O114" s="56"/>
    </row>
    <row r="115" spans="1:19" x14ac:dyDescent="0.3">
      <c r="A115" s="91"/>
      <c r="B115" s="9">
        <v>113</v>
      </c>
      <c r="C115" s="11" t="s">
        <v>7</v>
      </c>
      <c r="D115" s="68">
        <v>1.9099999999999999E-2</v>
      </c>
      <c r="E115" s="57">
        <v>4.1500000000000002E-2</v>
      </c>
      <c r="F115" s="3"/>
      <c r="G115" s="68">
        <v>5.9300000000000004E-3</v>
      </c>
      <c r="H115" s="57">
        <v>2.29E-2</v>
      </c>
      <c r="I115" s="3"/>
      <c r="J115" s="68">
        <v>2.2000000000000002</v>
      </c>
      <c r="K115" s="57" t="s">
        <v>6</v>
      </c>
      <c r="L115" s="3"/>
      <c r="M115" s="68">
        <v>2.0699999999999998</v>
      </c>
      <c r="N115" s="57">
        <v>2.73</v>
      </c>
      <c r="O115" s="3"/>
    </row>
    <row r="116" spans="1:19" x14ac:dyDescent="0.3">
      <c r="A116" s="91"/>
      <c r="B116" s="9">
        <v>114</v>
      </c>
      <c r="C116" s="16" t="s">
        <v>8</v>
      </c>
      <c r="D116" s="24">
        <v>2.4E-2</v>
      </c>
      <c r="E116" s="19">
        <v>3.7999999999999999E-2</v>
      </c>
      <c r="F116" s="20"/>
      <c r="G116" s="19" t="s">
        <v>2</v>
      </c>
      <c r="H116" s="19">
        <v>2.1499999999999998E-2</v>
      </c>
      <c r="I116" s="20"/>
      <c r="J116" s="19" t="s">
        <v>6</v>
      </c>
      <c r="K116" s="19" t="s">
        <v>6</v>
      </c>
      <c r="L116" s="20"/>
      <c r="M116" s="19">
        <v>2.41</v>
      </c>
      <c r="N116" s="19">
        <v>2.57</v>
      </c>
      <c r="O116" s="20"/>
    </row>
    <row r="117" spans="1:19" x14ac:dyDescent="0.3">
      <c r="A117" s="92"/>
      <c r="B117" s="5">
        <v>115</v>
      </c>
      <c r="C117" s="6" t="s">
        <v>1</v>
      </c>
      <c r="D117" s="62"/>
      <c r="E117" s="57"/>
      <c r="F117" s="3"/>
      <c r="G117" s="2"/>
      <c r="H117" s="57"/>
      <c r="I117" s="3"/>
      <c r="J117" s="2"/>
      <c r="K117" s="57"/>
      <c r="L117" s="3"/>
      <c r="M117" s="2"/>
      <c r="N117" s="57"/>
      <c r="O117" s="3"/>
      <c r="P117" t="e">
        <f>MEDIAN(D117:D122)</f>
        <v>#NUM!</v>
      </c>
      <c r="Q117" t="e">
        <f>MEDIAN(G117:G122)</f>
        <v>#NUM!</v>
      </c>
      <c r="R117" t="e">
        <f>MEDIAN(J117:J122)</f>
        <v>#NUM!</v>
      </c>
      <c r="S117" t="e">
        <f t="shared" ref="S117" si="11">MEDIAN(M117:M122)</f>
        <v>#NUM!</v>
      </c>
    </row>
    <row r="118" spans="1:19" x14ac:dyDescent="0.3">
      <c r="A118" s="92"/>
      <c r="B118" s="9">
        <v>116</v>
      </c>
      <c r="C118" s="10" t="s">
        <v>3</v>
      </c>
      <c r="D118" s="63"/>
      <c r="E118" s="58"/>
      <c r="F118" s="56"/>
      <c r="G118" s="4"/>
      <c r="H118" s="58"/>
      <c r="I118" s="56"/>
      <c r="J118" s="4"/>
      <c r="K118" s="58"/>
      <c r="L118" s="56"/>
      <c r="M118" s="4"/>
      <c r="N118" s="58"/>
      <c r="O118" s="56"/>
    </row>
    <row r="119" spans="1:19" x14ac:dyDescent="0.3">
      <c r="A119" s="92"/>
      <c r="B119" s="9">
        <v>117</v>
      </c>
      <c r="C119" s="11" t="s">
        <v>4</v>
      </c>
      <c r="D119" s="62"/>
      <c r="E119" s="57"/>
      <c r="F119" s="3"/>
      <c r="G119" s="2"/>
      <c r="H119" s="57"/>
      <c r="I119" s="3"/>
      <c r="J119" s="2"/>
      <c r="K119" s="57"/>
      <c r="L119" s="3"/>
      <c r="M119" s="2"/>
      <c r="N119" s="57"/>
      <c r="O119" s="3"/>
    </row>
    <row r="120" spans="1:19" x14ac:dyDescent="0.3">
      <c r="A120" s="92"/>
      <c r="B120" s="9">
        <v>118</v>
      </c>
      <c r="C120" s="10" t="s">
        <v>5</v>
      </c>
      <c r="D120" s="63"/>
      <c r="E120" s="58"/>
      <c r="F120" s="56"/>
      <c r="G120" s="4"/>
      <c r="H120" s="58"/>
      <c r="I120" s="56"/>
      <c r="J120" s="4"/>
      <c r="K120" s="58"/>
      <c r="L120" s="56"/>
      <c r="M120" s="4"/>
      <c r="N120" s="58"/>
      <c r="O120" s="56"/>
    </row>
    <row r="121" spans="1:19" x14ac:dyDescent="0.3">
      <c r="A121" s="92"/>
      <c r="B121" s="9">
        <v>119</v>
      </c>
      <c r="C121" s="11" t="s">
        <v>7</v>
      </c>
      <c r="D121" s="62"/>
      <c r="E121" s="57"/>
      <c r="F121" s="3"/>
      <c r="G121" s="2"/>
      <c r="H121" s="57"/>
      <c r="I121" s="3"/>
      <c r="J121" s="2"/>
      <c r="K121" s="57"/>
      <c r="L121" s="3"/>
      <c r="M121" s="2"/>
      <c r="N121" s="57"/>
      <c r="O121" s="3"/>
    </row>
    <row r="122" spans="1:19" x14ac:dyDescent="0.3">
      <c r="A122" s="93"/>
      <c r="B122" s="9">
        <v>120</v>
      </c>
      <c r="C122" s="16" t="s">
        <v>8</v>
      </c>
      <c r="D122" s="24"/>
      <c r="E122" s="19"/>
      <c r="F122" s="20"/>
      <c r="G122" s="19"/>
      <c r="H122" s="19"/>
      <c r="I122" s="20"/>
      <c r="J122" s="19"/>
      <c r="K122" s="19"/>
      <c r="L122" s="20"/>
      <c r="M122" s="19"/>
      <c r="N122" s="19"/>
      <c r="O122" s="20"/>
    </row>
  </sheetData>
  <sheetProtection algorithmName="SHA-512" hashValue="JBrByFK3CQyfrzW15565OpuRX0rH4+QXTNaL3RIe+yiy2cxx+9x+3NYKasiVNqr6oU0YtinLVjeOWImioF7g9Q==" saltValue="tbtROAQ/Nhoe8QK1NS75tg==" spinCount="100000" sheet="1" objects="1" scenarios="1"/>
  <mergeCells count="24">
    <mergeCell ref="A117:A122"/>
    <mergeCell ref="A51:A56"/>
    <mergeCell ref="A57:A62"/>
    <mergeCell ref="A63:A68"/>
    <mergeCell ref="A69:A74"/>
    <mergeCell ref="A75:A80"/>
    <mergeCell ref="A81:A86"/>
    <mergeCell ref="A87:A92"/>
    <mergeCell ref="A93:A98"/>
    <mergeCell ref="A99:A104"/>
    <mergeCell ref="A105:A110"/>
    <mergeCell ref="A111:A116"/>
    <mergeCell ref="D1:F1"/>
    <mergeCell ref="G1:I1"/>
    <mergeCell ref="J1:L1"/>
    <mergeCell ref="M1:O1"/>
    <mergeCell ref="A45:A50"/>
    <mergeCell ref="A3:A8"/>
    <mergeCell ref="A9:A14"/>
    <mergeCell ref="A15:A20"/>
    <mergeCell ref="A21:A26"/>
    <mergeCell ref="A27:A32"/>
    <mergeCell ref="A33:A38"/>
    <mergeCell ref="A39:A4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519F-58E0-429F-92D7-732E6CD2CB23}">
  <dimension ref="A1:K122"/>
  <sheetViews>
    <sheetView zoomScale="110" zoomScaleNormal="110" workbookViewId="0">
      <selection activeCell="A99" sqref="A99:A104"/>
    </sheetView>
  </sheetViews>
  <sheetFormatPr defaultRowHeight="14.4" x14ac:dyDescent="0.3"/>
  <cols>
    <col min="1" max="1" width="21.5546875" customWidth="1"/>
    <col min="2" max="2" width="7.33203125" customWidth="1"/>
    <col min="3" max="5" width="16.33203125" customWidth="1"/>
    <col min="6" max="6" width="13.33203125" style="25" customWidth="1"/>
    <col min="7" max="7" width="13.33203125" style="52" customWidth="1"/>
    <col min="8" max="8" width="13.33203125" customWidth="1"/>
    <col min="9" max="9" width="12.109375" customWidth="1"/>
  </cols>
  <sheetData>
    <row r="1" spans="1:11" x14ac:dyDescent="0.3">
      <c r="D1" s="96" t="s">
        <v>23</v>
      </c>
      <c r="E1" s="96"/>
      <c r="F1" s="96"/>
      <c r="G1" s="96" t="s">
        <v>24</v>
      </c>
      <c r="H1" s="87"/>
      <c r="I1" s="87"/>
      <c r="J1" s="31"/>
      <c r="K1" s="32"/>
    </row>
    <row r="2" spans="1:11" x14ac:dyDescent="0.3">
      <c r="A2" s="1" t="s">
        <v>20</v>
      </c>
      <c r="B2" s="1"/>
      <c r="C2" s="1" t="s">
        <v>0</v>
      </c>
      <c r="D2" s="72">
        <v>2023</v>
      </c>
      <c r="E2" s="73">
        <v>2024</v>
      </c>
      <c r="F2" s="72"/>
      <c r="G2" s="73">
        <v>2023</v>
      </c>
      <c r="H2" s="72">
        <v>2024</v>
      </c>
      <c r="I2" s="73"/>
      <c r="J2" s="31"/>
      <c r="K2" s="32"/>
    </row>
    <row r="3" spans="1:11" ht="15" customHeight="1" x14ac:dyDescent="0.3">
      <c r="A3" s="94" t="s">
        <v>39</v>
      </c>
      <c r="B3" s="5">
        <v>1</v>
      </c>
      <c r="C3" s="6" t="s">
        <v>1</v>
      </c>
      <c r="D3" s="57" t="s">
        <v>2</v>
      </c>
      <c r="E3" s="57" t="s">
        <v>2</v>
      </c>
      <c r="F3" s="8"/>
      <c r="G3" s="57" t="s">
        <v>2</v>
      </c>
      <c r="H3" s="57">
        <v>27</v>
      </c>
      <c r="I3" s="8"/>
      <c r="J3" s="57"/>
      <c r="K3" s="57"/>
    </row>
    <row r="4" spans="1:11" x14ac:dyDescent="0.3">
      <c r="A4" s="94"/>
      <c r="B4" s="67">
        <v>2</v>
      </c>
      <c r="C4" s="10" t="s">
        <v>3</v>
      </c>
      <c r="D4" s="58" t="s">
        <v>2</v>
      </c>
      <c r="E4" s="58" t="s">
        <v>2</v>
      </c>
      <c r="F4" s="70"/>
      <c r="G4" s="58" t="s">
        <v>2</v>
      </c>
      <c r="H4" s="58">
        <v>43</v>
      </c>
      <c r="I4" s="70"/>
      <c r="J4" s="58"/>
      <c r="K4" s="58"/>
    </row>
    <row r="5" spans="1:11" x14ac:dyDescent="0.3">
      <c r="A5" s="94"/>
      <c r="B5" s="67">
        <v>3</v>
      </c>
      <c r="C5" s="11" t="s">
        <v>4</v>
      </c>
      <c r="D5" s="57" t="s">
        <v>2</v>
      </c>
      <c r="E5" s="57" t="s">
        <v>2</v>
      </c>
      <c r="F5" s="3"/>
      <c r="G5" s="57" t="s">
        <v>2</v>
      </c>
      <c r="H5" s="57">
        <v>50</v>
      </c>
      <c r="I5" s="3"/>
      <c r="J5" s="57"/>
      <c r="K5" s="57"/>
    </row>
    <row r="6" spans="1:11" x14ac:dyDescent="0.3">
      <c r="A6" s="94"/>
      <c r="B6" s="67">
        <v>4</v>
      </c>
      <c r="C6" s="10" t="s">
        <v>5</v>
      </c>
      <c r="D6" s="58" t="s">
        <v>2</v>
      </c>
      <c r="E6" s="58" t="s">
        <v>2</v>
      </c>
      <c r="F6" s="70"/>
      <c r="G6" s="58" t="s">
        <v>2</v>
      </c>
      <c r="H6" s="58">
        <v>94</v>
      </c>
      <c r="I6" s="70"/>
      <c r="J6" s="59"/>
      <c r="K6" s="59"/>
    </row>
    <row r="7" spans="1:11" x14ac:dyDescent="0.3">
      <c r="A7" s="94"/>
      <c r="B7" s="67">
        <v>5</v>
      </c>
      <c r="C7" s="11" t="s">
        <v>7</v>
      </c>
      <c r="D7" s="57" t="s">
        <v>2</v>
      </c>
      <c r="E7" s="57" t="s">
        <v>2</v>
      </c>
      <c r="F7" s="3"/>
      <c r="G7" s="57" t="s">
        <v>2</v>
      </c>
      <c r="H7" s="57">
        <v>40</v>
      </c>
      <c r="I7" s="3"/>
      <c r="J7" s="60"/>
      <c r="K7" s="60"/>
    </row>
    <row r="8" spans="1:11" x14ac:dyDescent="0.3">
      <c r="A8" s="94"/>
      <c r="B8" s="67">
        <v>6</v>
      </c>
      <c r="C8" s="16" t="s">
        <v>8</v>
      </c>
      <c r="D8" s="24" t="s">
        <v>2</v>
      </c>
      <c r="E8" s="19" t="s">
        <v>2</v>
      </c>
      <c r="F8" s="20"/>
      <c r="G8" s="19" t="s">
        <v>2</v>
      </c>
      <c r="H8" s="19">
        <v>60</v>
      </c>
      <c r="I8" s="20"/>
      <c r="J8" s="58"/>
      <c r="K8" s="59"/>
    </row>
    <row r="9" spans="1:11" ht="15" customHeight="1" x14ac:dyDescent="0.3">
      <c r="A9" s="95" t="s">
        <v>29</v>
      </c>
      <c r="B9" s="5">
        <v>7</v>
      </c>
      <c r="C9" s="6" t="s">
        <v>1</v>
      </c>
      <c r="D9" s="57" t="s">
        <v>2</v>
      </c>
      <c r="E9" s="57" t="s">
        <v>2</v>
      </c>
      <c r="F9" s="3"/>
      <c r="G9" s="57">
        <v>120</v>
      </c>
      <c r="H9" s="57">
        <v>120</v>
      </c>
      <c r="I9" s="3"/>
      <c r="J9" s="57"/>
      <c r="K9" s="57"/>
    </row>
    <row r="10" spans="1:11" x14ac:dyDescent="0.3">
      <c r="A10" s="95"/>
      <c r="B10" s="67">
        <v>8</v>
      </c>
      <c r="C10" s="10" t="s">
        <v>3</v>
      </c>
      <c r="D10" s="58" t="s">
        <v>2</v>
      </c>
      <c r="E10" s="58" t="s">
        <v>2</v>
      </c>
      <c r="F10" s="70"/>
      <c r="G10" s="58">
        <v>120</v>
      </c>
      <c r="H10" s="58">
        <v>80</v>
      </c>
      <c r="I10" s="70"/>
      <c r="J10" s="58"/>
      <c r="K10" s="58"/>
    </row>
    <row r="11" spans="1:11" x14ac:dyDescent="0.3">
      <c r="A11" s="95"/>
      <c r="B11" s="67">
        <v>9</v>
      </c>
      <c r="C11" s="11" t="s">
        <v>4</v>
      </c>
      <c r="D11" s="57" t="s">
        <v>2</v>
      </c>
      <c r="E11" s="57" t="s">
        <v>2</v>
      </c>
      <c r="F11" s="3"/>
      <c r="G11" s="57">
        <v>120</v>
      </c>
      <c r="H11" s="57">
        <v>60</v>
      </c>
      <c r="I11" s="3"/>
      <c r="J11" s="57"/>
      <c r="K11" s="57"/>
    </row>
    <row r="12" spans="1:11" x14ac:dyDescent="0.3">
      <c r="A12" s="95"/>
      <c r="B12" s="67">
        <v>10</v>
      </c>
      <c r="C12" s="10" t="s">
        <v>5</v>
      </c>
      <c r="D12" s="58" t="s">
        <v>2</v>
      </c>
      <c r="E12" s="58" t="s">
        <v>2</v>
      </c>
      <c r="F12" s="70"/>
      <c r="G12" s="58">
        <v>120</v>
      </c>
      <c r="H12" s="58">
        <v>120</v>
      </c>
      <c r="I12" s="70"/>
      <c r="J12" s="59"/>
      <c r="K12" s="59"/>
    </row>
    <row r="13" spans="1:11" x14ac:dyDescent="0.3">
      <c r="A13" s="95"/>
      <c r="B13" s="67">
        <v>11</v>
      </c>
      <c r="C13" s="11" t="s">
        <v>7</v>
      </c>
      <c r="D13" s="57" t="s">
        <v>2</v>
      </c>
      <c r="E13" s="57" t="s">
        <v>2</v>
      </c>
      <c r="F13" s="3"/>
      <c r="G13" s="57">
        <v>120</v>
      </c>
      <c r="H13" s="57">
        <v>120</v>
      </c>
      <c r="I13" s="3"/>
      <c r="J13" s="60"/>
      <c r="K13" s="60"/>
    </row>
    <row r="14" spans="1:11" x14ac:dyDescent="0.3">
      <c r="A14" s="95"/>
      <c r="B14" s="67">
        <v>12</v>
      </c>
      <c r="C14" s="16" t="s">
        <v>8</v>
      </c>
      <c r="D14" s="24" t="s">
        <v>2</v>
      </c>
      <c r="E14" s="19" t="s">
        <v>2</v>
      </c>
      <c r="F14" s="20"/>
      <c r="G14" s="19">
        <v>120</v>
      </c>
      <c r="H14" s="19">
        <v>120</v>
      </c>
      <c r="I14" s="20"/>
      <c r="J14" s="59"/>
      <c r="K14" s="59"/>
    </row>
    <row r="15" spans="1:11" ht="15" customHeight="1" x14ac:dyDescent="0.3">
      <c r="A15" s="94" t="s">
        <v>40</v>
      </c>
      <c r="B15" s="5">
        <v>13</v>
      </c>
      <c r="C15" s="6" t="s">
        <v>1</v>
      </c>
      <c r="D15" s="57" t="s">
        <v>2</v>
      </c>
      <c r="E15" s="57" t="s">
        <v>2</v>
      </c>
      <c r="F15" s="3"/>
      <c r="G15" s="57" t="s">
        <v>2</v>
      </c>
      <c r="H15" s="57">
        <v>120</v>
      </c>
      <c r="I15" s="3"/>
      <c r="J15" s="57"/>
      <c r="K15" s="57"/>
    </row>
    <row r="16" spans="1:11" x14ac:dyDescent="0.3">
      <c r="A16" s="94"/>
      <c r="B16" s="67">
        <v>14</v>
      </c>
      <c r="C16" s="10" t="s">
        <v>3</v>
      </c>
      <c r="D16" s="58" t="s">
        <v>2</v>
      </c>
      <c r="E16" s="58" t="s">
        <v>2</v>
      </c>
      <c r="F16" s="70"/>
      <c r="G16" s="58" t="s">
        <v>2</v>
      </c>
      <c r="H16" s="58">
        <v>47</v>
      </c>
      <c r="I16" s="70"/>
      <c r="J16" s="58"/>
      <c r="K16" s="58"/>
    </row>
    <row r="17" spans="1:11" x14ac:dyDescent="0.3">
      <c r="A17" s="94"/>
      <c r="B17" s="67">
        <v>15</v>
      </c>
      <c r="C17" s="11" t="s">
        <v>4</v>
      </c>
      <c r="D17" s="57" t="s">
        <v>2</v>
      </c>
      <c r="E17" s="57" t="s">
        <v>2</v>
      </c>
      <c r="F17" s="3"/>
      <c r="G17" s="57" t="s">
        <v>2</v>
      </c>
      <c r="H17" s="57">
        <v>48</v>
      </c>
      <c r="I17" s="3"/>
      <c r="J17" s="57"/>
      <c r="K17" s="57"/>
    </row>
    <row r="18" spans="1:11" x14ac:dyDescent="0.3">
      <c r="A18" s="94"/>
      <c r="B18" s="67">
        <v>16</v>
      </c>
      <c r="C18" s="10" t="s">
        <v>5</v>
      </c>
      <c r="D18" s="58" t="s">
        <v>2</v>
      </c>
      <c r="E18" s="58" t="s">
        <v>2</v>
      </c>
      <c r="F18" s="70"/>
      <c r="G18" s="58" t="s">
        <v>2</v>
      </c>
      <c r="H18" s="58">
        <v>75.400000000000006</v>
      </c>
      <c r="I18" s="70"/>
      <c r="J18" s="59"/>
      <c r="K18" s="59"/>
    </row>
    <row r="19" spans="1:11" x14ac:dyDescent="0.3">
      <c r="A19" s="94"/>
      <c r="B19" s="67">
        <v>17</v>
      </c>
      <c r="C19" s="11" t="s">
        <v>7</v>
      </c>
      <c r="D19" s="57" t="s">
        <v>2</v>
      </c>
      <c r="E19" s="57" t="s">
        <v>2</v>
      </c>
      <c r="F19" s="3"/>
      <c r="G19" s="57" t="s">
        <v>2</v>
      </c>
      <c r="H19" s="57">
        <v>87</v>
      </c>
      <c r="I19" s="3"/>
      <c r="J19" s="60"/>
      <c r="K19" s="60"/>
    </row>
    <row r="20" spans="1:11" x14ac:dyDescent="0.3">
      <c r="A20" s="94"/>
      <c r="B20" s="67">
        <v>18</v>
      </c>
      <c r="C20" s="16" t="s">
        <v>8</v>
      </c>
      <c r="D20" s="24" t="s">
        <v>2</v>
      </c>
      <c r="E20" s="19" t="s">
        <v>2</v>
      </c>
      <c r="F20" s="20"/>
      <c r="G20" s="19" t="s">
        <v>2</v>
      </c>
      <c r="H20" s="19">
        <v>97</v>
      </c>
      <c r="I20" s="20"/>
      <c r="J20" s="59"/>
      <c r="K20" s="59"/>
    </row>
    <row r="21" spans="1:11" ht="15" customHeight="1" x14ac:dyDescent="0.3">
      <c r="A21" s="95" t="s">
        <v>41</v>
      </c>
      <c r="B21" s="5">
        <v>19</v>
      </c>
      <c r="C21" s="6" t="s">
        <v>1</v>
      </c>
      <c r="D21" s="57" t="s">
        <v>2</v>
      </c>
      <c r="E21" s="57" t="s">
        <v>2</v>
      </c>
      <c r="F21" s="3"/>
      <c r="G21" s="57" t="s">
        <v>2</v>
      </c>
      <c r="H21" s="57">
        <v>100</v>
      </c>
      <c r="I21" s="3"/>
      <c r="J21" s="57"/>
      <c r="K21" s="57"/>
    </row>
    <row r="22" spans="1:11" x14ac:dyDescent="0.3">
      <c r="A22" s="95"/>
      <c r="B22" s="67">
        <v>20</v>
      </c>
      <c r="C22" s="10" t="s">
        <v>3</v>
      </c>
      <c r="D22" s="58" t="s">
        <v>2</v>
      </c>
      <c r="E22" s="58" t="s">
        <v>2</v>
      </c>
      <c r="F22" s="70"/>
      <c r="G22" s="58" t="s">
        <v>2</v>
      </c>
      <c r="H22" s="58" t="s">
        <v>2</v>
      </c>
      <c r="I22" s="70"/>
      <c r="J22" s="58"/>
      <c r="K22" s="58"/>
    </row>
    <row r="23" spans="1:11" x14ac:dyDescent="0.3">
      <c r="A23" s="95"/>
      <c r="B23" s="67">
        <v>21</v>
      </c>
      <c r="C23" s="11" t="s">
        <v>4</v>
      </c>
      <c r="D23" s="57" t="s">
        <v>2</v>
      </c>
      <c r="E23" s="57" t="s">
        <v>2</v>
      </c>
      <c r="F23" s="3"/>
      <c r="G23" s="57" t="s">
        <v>2</v>
      </c>
      <c r="H23" s="57">
        <v>105.7</v>
      </c>
      <c r="I23" s="3"/>
      <c r="J23" s="57"/>
      <c r="K23" s="57"/>
    </row>
    <row r="24" spans="1:11" x14ac:dyDescent="0.3">
      <c r="A24" s="95"/>
      <c r="B24" s="67">
        <v>22</v>
      </c>
      <c r="C24" s="10" t="s">
        <v>5</v>
      </c>
      <c r="D24" s="58" t="s">
        <v>2</v>
      </c>
      <c r="E24" s="58" t="s">
        <v>2</v>
      </c>
      <c r="F24" s="70"/>
      <c r="G24" s="58" t="s">
        <v>2</v>
      </c>
      <c r="H24" s="58">
        <v>62</v>
      </c>
      <c r="I24" s="70"/>
      <c r="J24" s="59"/>
      <c r="K24" s="59"/>
    </row>
    <row r="25" spans="1:11" x14ac:dyDescent="0.3">
      <c r="A25" s="95"/>
      <c r="B25" s="67">
        <v>23</v>
      </c>
      <c r="C25" s="11" t="s">
        <v>7</v>
      </c>
      <c r="D25" s="57" t="s">
        <v>2</v>
      </c>
      <c r="E25" s="57" t="s">
        <v>2</v>
      </c>
      <c r="F25" s="3"/>
      <c r="G25" s="57" t="s">
        <v>2</v>
      </c>
      <c r="H25" s="57">
        <v>120</v>
      </c>
      <c r="I25" s="3"/>
      <c r="J25" s="60"/>
      <c r="K25" s="60"/>
    </row>
    <row r="26" spans="1:11" x14ac:dyDescent="0.3">
      <c r="A26" s="95"/>
      <c r="B26" s="67">
        <v>24</v>
      </c>
      <c r="C26" s="16" t="s">
        <v>8</v>
      </c>
      <c r="D26" s="24" t="s">
        <v>2</v>
      </c>
      <c r="E26" s="19" t="s">
        <v>2</v>
      </c>
      <c r="F26" s="20"/>
      <c r="G26" s="19" t="s">
        <v>2</v>
      </c>
      <c r="H26" s="19">
        <v>120</v>
      </c>
      <c r="I26" s="20"/>
      <c r="J26" s="59"/>
      <c r="K26" s="59"/>
    </row>
    <row r="27" spans="1:11" x14ac:dyDescent="0.3">
      <c r="A27" s="94" t="s">
        <v>27</v>
      </c>
      <c r="B27" s="5">
        <v>25</v>
      </c>
      <c r="C27" s="6" t="s">
        <v>1</v>
      </c>
      <c r="D27" s="57" t="s">
        <v>2</v>
      </c>
      <c r="E27" s="57" t="s">
        <v>2</v>
      </c>
      <c r="F27" s="3"/>
      <c r="G27" s="57">
        <v>120</v>
      </c>
      <c r="H27" s="57">
        <v>120</v>
      </c>
      <c r="I27" s="3"/>
      <c r="J27" s="57"/>
      <c r="K27" s="57"/>
    </row>
    <row r="28" spans="1:11" x14ac:dyDescent="0.3">
      <c r="A28" s="94"/>
      <c r="B28" s="67">
        <v>26</v>
      </c>
      <c r="C28" s="10" t="s">
        <v>3</v>
      </c>
      <c r="D28" s="58" t="s">
        <v>2</v>
      </c>
      <c r="E28" s="58" t="s">
        <v>2</v>
      </c>
      <c r="F28" s="70"/>
      <c r="G28" s="58">
        <v>120</v>
      </c>
      <c r="H28" s="58">
        <v>90</v>
      </c>
      <c r="I28" s="70"/>
      <c r="J28" s="58"/>
      <c r="K28" s="58"/>
    </row>
    <row r="29" spans="1:11" x14ac:dyDescent="0.3">
      <c r="A29" s="94"/>
      <c r="B29" s="67">
        <v>27</v>
      </c>
      <c r="C29" s="11" t="s">
        <v>4</v>
      </c>
      <c r="D29" s="57" t="s">
        <v>2</v>
      </c>
      <c r="E29" s="57" t="s">
        <v>2</v>
      </c>
      <c r="F29" s="3"/>
      <c r="G29" s="57">
        <v>107.5</v>
      </c>
      <c r="H29" s="57">
        <v>60</v>
      </c>
      <c r="I29" s="3"/>
      <c r="J29" s="57"/>
      <c r="K29" s="57"/>
    </row>
    <row r="30" spans="1:11" x14ac:dyDescent="0.3">
      <c r="A30" s="94"/>
      <c r="B30" s="67">
        <v>28</v>
      </c>
      <c r="C30" s="10" t="s">
        <v>5</v>
      </c>
      <c r="D30" s="58" t="s">
        <v>2</v>
      </c>
      <c r="E30" s="58" t="s">
        <v>2</v>
      </c>
      <c r="F30" s="70"/>
      <c r="G30" s="58">
        <v>90</v>
      </c>
      <c r="H30" s="58">
        <v>37</v>
      </c>
      <c r="I30" s="70"/>
      <c r="J30" s="59"/>
      <c r="K30" s="59"/>
    </row>
    <row r="31" spans="1:11" x14ac:dyDescent="0.3">
      <c r="A31" s="94"/>
      <c r="B31" s="67">
        <v>29</v>
      </c>
      <c r="C31" s="11" t="s">
        <v>7</v>
      </c>
      <c r="D31" s="57" t="s">
        <v>2</v>
      </c>
      <c r="E31" s="57" t="s">
        <v>2</v>
      </c>
      <c r="F31" s="3"/>
      <c r="G31" s="57">
        <v>85</v>
      </c>
      <c r="H31" s="57">
        <v>120</v>
      </c>
      <c r="I31" s="3"/>
      <c r="J31" s="60"/>
      <c r="K31" s="60"/>
    </row>
    <row r="32" spans="1:11" x14ac:dyDescent="0.3">
      <c r="A32" s="94"/>
      <c r="B32" s="67">
        <v>30</v>
      </c>
      <c r="C32" s="10" t="s">
        <v>8</v>
      </c>
      <c r="D32" s="24" t="s">
        <v>2</v>
      </c>
      <c r="E32" s="19" t="s">
        <v>2</v>
      </c>
      <c r="F32" s="20"/>
      <c r="G32" s="19">
        <v>120</v>
      </c>
      <c r="H32" s="19" t="s">
        <v>2</v>
      </c>
      <c r="I32" s="20"/>
      <c r="J32" s="59"/>
      <c r="K32" s="59"/>
    </row>
    <row r="33" spans="1:11" x14ac:dyDescent="0.3">
      <c r="A33" s="95" t="s">
        <v>42</v>
      </c>
      <c r="B33" s="5">
        <v>31</v>
      </c>
      <c r="C33" s="6" t="s">
        <v>1</v>
      </c>
      <c r="D33" s="57" t="s">
        <v>2</v>
      </c>
      <c r="E33" s="57" t="s">
        <v>2</v>
      </c>
      <c r="F33" s="3"/>
      <c r="G33" s="57" t="s">
        <v>2</v>
      </c>
      <c r="H33" s="57">
        <v>120</v>
      </c>
      <c r="I33" s="3"/>
      <c r="J33" s="57"/>
      <c r="K33" s="57"/>
    </row>
    <row r="34" spans="1:11" x14ac:dyDescent="0.3">
      <c r="A34" s="95"/>
      <c r="B34" s="67">
        <v>32</v>
      </c>
      <c r="C34" s="10" t="s">
        <v>3</v>
      </c>
      <c r="D34" s="58" t="s">
        <v>2</v>
      </c>
      <c r="E34" s="58" t="s">
        <v>2</v>
      </c>
      <c r="F34" s="70"/>
      <c r="G34" s="58" t="s">
        <v>2</v>
      </c>
      <c r="H34" s="58">
        <v>95</v>
      </c>
      <c r="I34" s="70"/>
      <c r="J34" s="58"/>
      <c r="K34" s="58"/>
    </row>
    <row r="35" spans="1:11" x14ac:dyDescent="0.3">
      <c r="A35" s="95"/>
      <c r="B35" s="67">
        <v>33</v>
      </c>
      <c r="C35" s="11" t="s">
        <v>4</v>
      </c>
      <c r="D35" s="57" t="s">
        <v>2</v>
      </c>
      <c r="E35" s="57" t="s">
        <v>2</v>
      </c>
      <c r="F35" s="3"/>
      <c r="G35" s="57" t="s">
        <v>2</v>
      </c>
      <c r="H35" s="57">
        <v>120</v>
      </c>
      <c r="I35" s="3"/>
      <c r="J35" s="57"/>
      <c r="K35" s="57"/>
    </row>
    <row r="36" spans="1:11" x14ac:dyDescent="0.3">
      <c r="A36" s="95"/>
      <c r="B36" s="67">
        <v>34</v>
      </c>
      <c r="C36" s="10" t="s">
        <v>5</v>
      </c>
      <c r="D36" s="58" t="s">
        <v>2</v>
      </c>
      <c r="E36" s="58" t="s">
        <v>2</v>
      </c>
      <c r="F36" s="70"/>
      <c r="G36" s="58" t="s">
        <v>2</v>
      </c>
      <c r="H36" s="58">
        <v>120</v>
      </c>
      <c r="I36" s="70"/>
      <c r="J36" s="58"/>
      <c r="K36" s="59"/>
    </row>
    <row r="37" spans="1:11" x14ac:dyDescent="0.3">
      <c r="A37" s="95"/>
      <c r="B37" s="67">
        <v>35</v>
      </c>
      <c r="C37" s="11" t="s">
        <v>7</v>
      </c>
      <c r="D37" s="57" t="s">
        <v>2</v>
      </c>
      <c r="E37" s="57" t="s">
        <v>2</v>
      </c>
      <c r="F37" s="3"/>
      <c r="G37" s="57" t="s">
        <v>2</v>
      </c>
      <c r="H37" s="57">
        <v>102</v>
      </c>
      <c r="I37" s="3"/>
      <c r="J37" s="60"/>
      <c r="K37" s="60"/>
    </row>
    <row r="38" spans="1:11" x14ac:dyDescent="0.3">
      <c r="A38" s="95"/>
      <c r="B38" s="67">
        <v>36</v>
      </c>
      <c r="C38" s="16" t="s">
        <v>8</v>
      </c>
      <c r="D38" s="24" t="s">
        <v>2</v>
      </c>
      <c r="E38" s="19" t="s">
        <v>2</v>
      </c>
      <c r="F38" s="20"/>
      <c r="G38" s="19" t="s">
        <v>2</v>
      </c>
      <c r="H38" s="19">
        <v>120</v>
      </c>
      <c r="I38" s="20"/>
      <c r="J38" s="59"/>
      <c r="K38" s="59"/>
    </row>
    <row r="39" spans="1:11" x14ac:dyDescent="0.3">
      <c r="A39" s="94" t="s">
        <v>43</v>
      </c>
      <c r="B39" s="5">
        <v>37</v>
      </c>
      <c r="C39" s="6" t="s">
        <v>1</v>
      </c>
      <c r="D39" s="57" t="s">
        <v>2</v>
      </c>
      <c r="E39" s="57" t="s">
        <v>2</v>
      </c>
      <c r="F39" s="3"/>
      <c r="G39" s="57" t="s">
        <v>2</v>
      </c>
      <c r="H39" s="57">
        <v>8</v>
      </c>
      <c r="I39" s="3"/>
      <c r="J39" s="57"/>
      <c r="K39" s="57"/>
    </row>
    <row r="40" spans="1:11" x14ac:dyDescent="0.3">
      <c r="A40" s="94"/>
      <c r="B40" s="67">
        <v>38</v>
      </c>
      <c r="C40" s="10" t="s">
        <v>3</v>
      </c>
      <c r="D40" s="58" t="s">
        <v>2</v>
      </c>
      <c r="E40" s="58" t="s">
        <v>2</v>
      </c>
      <c r="F40" s="70"/>
      <c r="G40" s="58" t="s">
        <v>2</v>
      </c>
      <c r="H40" s="58" t="s">
        <v>2</v>
      </c>
      <c r="I40" s="70"/>
      <c r="J40" s="58"/>
      <c r="K40" s="58"/>
    </row>
    <row r="41" spans="1:11" x14ac:dyDescent="0.3">
      <c r="A41" s="94"/>
      <c r="B41" s="67">
        <v>39</v>
      </c>
      <c r="C41" s="11" t="s">
        <v>4</v>
      </c>
      <c r="D41" s="57" t="s">
        <v>2</v>
      </c>
      <c r="E41" s="57" t="s">
        <v>2</v>
      </c>
      <c r="F41" s="3"/>
      <c r="G41" s="57" t="s">
        <v>2</v>
      </c>
      <c r="H41" s="57">
        <v>63.5</v>
      </c>
      <c r="I41" s="3"/>
      <c r="J41" s="57"/>
      <c r="K41" s="57"/>
    </row>
    <row r="42" spans="1:11" x14ac:dyDescent="0.3">
      <c r="A42" s="94"/>
      <c r="B42" s="67">
        <v>40</v>
      </c>
      <c r="C42" s="10" t="s">
        <v>5</v>
      </c>
      <c r="D42" s="58" t="s">
        <v>2</v>
      </c>
      <c r="E42" s="58" t="s">
        <v>2</v>
      </c>
      <c r="F42" s="70"/>
      <c r="G42" s="58" t="s">
        <v>2</v>
      </c>
      <c r="H42" s="58">
        <v>120</v>
      </c>
      <c r="I42" s="70"/>
      <c r="J42" s="59"/>
      <c r="K42" s="59"/>
    </row>
    <row r="43" spans="1:11" x14ac:dyDescent="0.3">
      <c r="A43" s="94"/>
      <c r="B43" s="67">
        <v>41</v>
      </c>
      <c r="C43" s="11" t="s">
        <v>7</v>
      </c>
      <c r="D43" s="57" t="s">
        <v>2</v>
      </c>
      <c r="E43" s="57" t="s">
        <v>2</v>
      </c>
      <c r="F43" s="3"/>
      <c r="G43" s="57" t="s">
        <v>2</v>
      </c>
      <c r="H43" s="57">
        <v>120</v>
      </c>
      <c r="I43" s="3"/>
      <c r="J43" s="60"/>
      <c r="K43" s="60"/>
    </row>
    <row r="44" spans="1:11" x14ac:dyDescent="0.3">
      <c r="A44" s="94"/>
      <c r="B44" s="67">
        <v>42</v>
      </c>
      <c r="C44" s="16" t="s">
        <v>8</v>
      </c>
      <c r="D44" s="24" t="s">
        <v>2</v>
      </c>
      <c r="E44" s="19" t="s">
        <v>2</v>
      </c>
      <c r="F44" s="20"/>
      <c r="G44" s="19" t="s">
        <v>2</v>
      </c>
      <c r="H44" s="19">
        <v>120</v>
      </c>
      <c r="I44" s="20"/>
      <c r="J44" s="59"/>
      <c r="K44" s="59"/>
    </row>
    <row r="45" spans="1:11" x14ac:dyDescent="0.3">
      <c r="A45" s="95" t="s">
        <v>26</v>
      </c>
      <c r="B45" s="5">
        <v>43</v>
      </c>
      <c r="C45" s="6" t="s">
        <v>1</v>
      </c>
      <c r="D45" s="57" t="s">
        <v>2</v>
      </c>
      <c r="E45" s="57" t="s">
        <v>2</v>
      </c>
      <c r="F45" s="3"/>
      <c r="G45" s="57" t="s">
        <v>2</v>
      </c>
      <c r="H45" s="57">
        <v>70</v>
      </c>
      <c r="I45" s="3"/>
      <c r="J45" s="57"/>
      <c r="K45" s="57"/>
    </row>
    <row r="46" spans="1:11" x14ac:dyDescent="0.3">
      <c r="A46" s="95"/>
      <c r="B46" s="67">
        <v>44</v>
      </c>
      <c r="C46" s="10" t="s">
        <v>3</v>
      </c>
      <c r="D46" s="58" t="s">
        <v>2</v>
      </c>
      <c r="E46" s="58" t="s">
        <v>2</v>
      </c>
      <c r="F46" s="70"/>
      <c r="G46" s="58">
        <v>120</v>
      </c>
      <c r="H46" s="58" t="s">
        <v>2</v>
      </c>
      <c r="I46" s="70"/>
      <c r="J46" s="58"/>
      <c r="K46" s="58"/>
    </row>
    <row r="47" spans="1:11" x14ac:dyDescent="0.3">
      <c r="A47" s="95"/>
      <c r="B47" s="67">
        <v>45</v>
      </c>
      <c r="C47" s="11" t="s">
        <v>4</v>
      </c>
      <c r="D47" s="57" t="s">
        <v>2</v>
      </c>
      <c r="E47" s="57" t="s">
        <v>2</v>
      </c>
      <c r="F47" s="3"/>
      <c r="G47" s="57">
        <v>58</v>
      </c>
      <c r="H47" s="57" t="s">
        <v>2</v>
      </c>
      <c r="I47" s="3"/>
      <c r="J47" s="57"/>
      <c r="K47" s="57"/>
    </row>
    <row r="48" spans="1:11" x14ac:dyDescent="0.3">
      <c r="A48" s="95"/>
      <c r="B48" s="67">
        <v>46</v>
      </c>
      <c r="C48" s="10" t="s">
        <v>5</v>
      </c>
      <c r="D48" s="58" t="s">
        <v>2</v>
      </c>
      <c r="E48" s="58" t="s">
        <v>2</v>
      </c>
      <c r="F48" s="70"/>
      <c r="G48" s="58">
        <v>45</v>
      </c>
      <c r="H48" s="58" t="s">
        <v>2</v>
      </c>
      <c r="I48" s="70"/>
      <c r="J48" s="59"/>
      <c r="K48" s="59"/>
    </row>
    <row r="49" spans="1:11" x14ac:dyDescent="0.3">
      <c r="A49" s="95"/>
      <c r="B49" s="67">
        <v>47</v>
      </c>
      <c r="C49" s="11" t="s">
        <v>7</v>
      </c>
      <c r="D49" s="57" t="s">
        <v>2</v>
      </c>
      <c r="E49" s="57" t="s">
        <v>2</v>
      </c>
      <c r="F49" s="3"/>
      <c r="G49" s="57">
        <v>75</v>
      </c>
      <c r="H49" s="57" t="s">
        <v>2</v>
      </c>
      <c r="I49" s="3"/>
      <c r="J49" s="60"/>
      <c r="K49" s="60"/>
    </row>
    <row r="50" spans="1:11" x14ac:dyDescent="0.3">
      <c r="A50" s="95"/>
      <c r="B50" s="67">
        <v>48</v>
      </c>
      <c r="C50" s="16" t="s">
        <v>8</v>
      </c>
      <c r="D50" s="24" t="s">
        <v>2</v>
      </c>
      <c r="E50" s="19" t="s">
        <v>2</v>
      </c>
      <c r="F50" s="20"/>
      <c r="G50" s="19">
        <v>70</v>
      </c>
      <c r="H50" s="19" t="s">
        <v>2</v>
      </c>
      <c r="I50" s="20"/>
      <c r="J50" s="59"/>
      <c r="K50" s="59"/>
    </row>
    <row r="51" spans="1:11" x14ac:dyDescent="0.3">
      <c r="A51" s="94" t="s">
        <v>30</v>
      </c>
      <c r="B51" s="5">
        <v>49</v>
      </c>
      <c r="C51" s="6" t="s">
        <v>1</v>
      </c>
      <c r="D51" s="57" t="s">
        <v>2</v>
      </c>
      <c r="E51" s="57" t="s">
        <v>2</v>
      </c>
      <c r="F51" s="3"/>
      <c r="G51" s="57">
        <v>27.25</v>
      </c>
      <c r="H51" s="57">
        <v>17.100000000000001</v>
      </c>
      <c r="I51" s="3"/>
      <c r="J51" s="57"/>
      <c r="K51" s="57"/>
    </row>
    <row r="52" spans="1:11" x14ac:dyDescent="0.3">
      <c r="A52" s="94"/>
      <c r="B52" s="67">
        <v>50</v>
      </c>
      <c r="C52" s="10" t="s">
        <v>3</v>
      </c>
      <c r="D52" s="58" t="s">
        <v>2</v>
      </c>
      <c r="E52" s="58" t="s">
        <v>2</v>
      </c>
      <c r="F52" s="70"/>
      <c r="G52" s="58">
        <v>30</v>
      </c>
      <c r="H52" s="58">
        <v>34.1</v>
      </c>
      <c r="I52" s="70"/>
      <c r="J52" s="58"/>
      <c r="K52" s="58"/>
    </row>
    <row r="53" spans="1:11" x14ac:dyDescent="0.3">
      <c r="A53" s="94"/>
      <c r="B53" s="67">
        <v>51</v>
      </c>
      <c r="C53" s="11" t="s">
        <v>4</v>
      </c>
      <c r="D53" s="57" t="s">
        <v>2</v>
      </c>
      <c r="E53" s="57" t="s">
        <v>2</v>
      </c>
      <c r="F53" s="3"/>
      <c r="G53" s="57">
        <v>28</v>
      </c>
      <c r="H53" s="57">
        <v>68.55</v>
      </c>
      <c r="I53" s="3"/>
      <c r="J53" s="57"/>
      <c r="K53" s="57"/>
    </row>
    <row r="54" spans="1:11" x14ac:dyDescent="0.3">
      <c r="A54" s="94"/>
      <c r="B54" s="67">
        <v>52</v>
      </c>
      <c r="C54" s="10" t="s">
        <v>5</v>
      </c>
      <c r="D54" s="58" t="s">
        <v>2</v>
      </c>
      <c r="E54" s="58" t="s">
        <v>2</v>
      </c>
      <c r="F54" s="70"/>
      <c r="G54" s="58">
        <v>31</v>
      </c>
      <c r="H54" s="58">
        <v>32.200000000000003</v>
      </c>
      <c r="I54" s="70"/>
      <c r="J54" s="59"/>
      <c r="K54" s="59"/>
    </row>
    <row r="55" spans="1:11" x14ac:dyDescent="0.3">
      <c r="A55" s="94"/>
      <c r="B55" s="67">
        <v>53</v>
      </c>
      <c r="C55" s="11" t="s">
        <v>7</v>
      </c>
      <c r="D55" s="57" t="s">
        <v>2</v>
      </c>
      <c r="E55" s="57" t="s">
        <v>2</v>
      </c>
      <c r="F55" s="3"/>
      <c r="G55" s="57">
        <v>19</v>
      </c>
      <c r="H55" s="57">
        <v>34.5</v>
      </c>
      <c r="I55" s="3"/>
      <c r="J55" s="60"/>
      <c r="K55" s="60"/>
    </row>
    <row r="56" spans="1:11" x14ac:dyDescent="0.3">
      <c r="A56" s="94"/>
      <c r="B56" s="67">
        <v>54</v>
      </c>
      <c r="C56" s="10" t="s">
        <v>8</v>
      </c>
      <c r="D56" s="24" t="s">
        <v>2</v>
      </c>
      <c r="E56" s="19" t="s">
        <v>2</v>
      </c>
      <c r="F56" s="20"/>
      <c r="G56" s="19">
        <v>84</v>
      </c>
      <c r="H56" s="19">
        <v>97.2</v>
      </c>
      <c r="I56" s="20"/>
      <c r="J56" s="59"/>
      <c r="K56" s="59"/>
    </row>
    <row r="57" spans="1:11" ht="15" customHeight="1" x14ac:dyDescent="0.3">
      <c r="A57" s="95" t="s">
        <v>36</v>
      </c>
      <c r="B57" s="5">
        <v>55</v>
      </c>
      <c r="C57" s="6" t="s">
        <v>1</v>
      </c>
      <c r="D57" s="57" t="s">
        <v>2</v>
      </c>
      <c r="E57" s="57" t="s">
        <v>2</v>
      </c>
      <c r="F57" s="3"/>
      <c r="G57" s="57">
        <v>113.3</v>
      </c>
      <c r="H57" s="57">
        <v>104</v>
      </c>
      <c r="I57" s="3"/>
      <c r="J57" s="57"/>
      <c r="K57" s="57"/>
    </row>
    <row r="58" spans="1:11" x14ac:dyDescent="0.3">
      <c r="A58" s="95"/>
      <c r="B58" s="67">
        <v>56</v>
      </c>
      <c r="C58" s="10" t="s">
        <v>3</v>
      </c>
      <c r="D58" s="58" t="s">
        <v>2</v>
      </c>
      <c r="E58" s="58" t="s">
        <v>2</v>
      </c>
      <c r="F58" s="70"/>
      <c r="G58" s="58">
        <v>120</v>
      </c>
      <c r="H58" s="58">
        <v>57</v>
      </c>
      <c r="I58" s="70"/>
      <c r="J58" s="58"/>
      <c r="K58" s="58"/>
    </row>
    <row r="59" spans="1:11" x14ac:dyDescent="0.3">
      <c r="A59" s="95"/>
      <c r="B59" s="67">
        <v>57</v>
      </c>
      <c r="C59" s="11" t="s">
        <v>4</v>
      </c>
      <c r="D59" s="57" t="s">
        <v>2</v>
      </c>
      <c r="E59" s="57" t="s">
        <v>2</v>
      </c>
      <c r="F59" s="3"/>
      <c r="G59" s="57">
        <v>120</v>
      </c>
      <c r="H59" s="57">
        <v>61</v>
      </c>
      <c r="I59" s="3"/>
      <c r="J59" s="57"/>
      <c r="K59" s="57"/>
    </row>
    <row r="60" spans="1:11" x14ac:dyDescent="0.3">
      <c r="A60" s="95"/>
      <c r="B60" s="67">
        <v>58</v>
      </c>
      <c r="C60" s="10" t="s">
        <v>5</v>
      </c>
      <c r="D60" s="58" t="s">
        <v>2</v>
      </c>
      <c r="E60" s="58" t="s">
        <v>2</v>
      </c>
      <c r="F60" s="70"/>
      <c r="G60" s="58">
        <v>120</v>
      </c>
      <c r="H60" s="58">
        <v>49</v>
      </c>
      <c r="I60" s="70"/>
      <c r="J60" s="59"/>
      <c r="K60" s="59"/>
    </row>
    <row r="61" spans="1:11" x14ac:dyDescent="0.3">
      <c r="A61" s="95"/>
      <c r="B61" s="67">
        <v>59</v>
      </c>
      <c r="C61" s="11" t="s">
        <v>7</v>
      </c>
      <c r="D61" s="57" t="s">
        <v>2</v>
      </c>
      <c r="E61" s="57" t="s">
        <v>2</v>
      </c>
      <c r="F61" s="3"/>
      <c r="G61" s="57">
        <v>120</v>
      </c>
      <c r="H61" s="57">
        <v>120</v>
      </c>
      <c r="I61" s="3"/>
      <c r="J61" s="60"/>
      <c r="K61" s="60"/>
    </row>
    <row r="62" spans="1:11" x14ac:dyDescent="0.3">
      <c r="A62" s="95"/>
      <c r="B62" s="67">
        <v>60</v>
      </c>
      <c r="C62" s="16" t="s">
        <v>8</v>
      </c>
      <c r="D62" s="24" t="s">
        <v>2</v>
      </c>
      <c r="E62" s="19" t="s">
        <v>2</v>
      </c>
      <c r="F62" s="20"/>
      <c r="G62" s="19">
        <v>120</v>
      </c>
      <c r="H62" s="19">
        <v>120</v>
      </c>
      <c r="I62" s="20"/>
      <c r="J62" s="59"/>
      <c r="K62" s="59"/>
    </row>
    <row r="63" spans="1:11" ht="15" customHeight="1" x14ac:dyDescent="0.3">
      <c r="A63" s="94" t="s">
        <v>35</v>
      </c>
      <c r="B63" s="5">
        <v>61</v>
      </c>
      <c r="C63" s="6" t="s">
        <v>1</v>
      </c>
      <c r="D63" s="57" t="s">
        <v>2</v>
      </c>
      <c r="E63" s="57" t="s">
        <v>2</v>
      </c>
      <c r="F63" s="3"/>
      <c r="G63" s="57">
        <v>120</v>
      </c>
      <c r="H63" s="57">
        <v>20</v>
      </c>
      <c r="I63" s="3"/>
      <c r="J63" s="57"/>
      <c r="K63" s="57"/>
    </row>
    <row r="64" spans="1:11" x14ac:dyDescent="0.3">
      <c r="A64" s="94"/>
      <c r="B64" s="67">
        <v>62</v>
      </c>
      <c r="C64" s="10" t="s">
        <v>3</v>
      </c>
      <c r="D64" s="58" t="s">
        <v>2</v>
      </c>
      <c r="E64" s="58" t="s">
        <v>2</v>
      </c>
      <c r="F64" s="70"/>
      <c r="G64" s="58">
        <v>120</v>
      </c>
      <c r="H64" s="58">
        <v>80</v>
      </c>
      <c r="I64" s="70"/>
      <c r="J64" s="58"/>
      <c r="K64" s="58"/>
    </row>
    <row r="65" spans="1:11" x14ac:dyDescent="0.3">
      <c r="A65" s="94"/>
      <c r="B65" s="67">
        <v>63</v>
      </c>
      <c r="C65" s="11" t="s">
        <v>4</v>
      </c>
      <c r="D65" s="57" t="s">
        <v>2</v>
      </c>
      <c r="E65" s="57" t="s">
        <v>2</v>
      </c>
      <c r="F65" s="3"/>
      <c r="G65" s="57">
        <v>120</v>
      </c>
      <c r="H65" s="57">
        <v>60</v>
      </c>
      <c r="I65" s="3"/>
      <c r="J65" s="57"/>
      <c r="K65" s="57"/>
    </row>
    <row r="66" spans="1:11" x14ac:dyDescent="0.3">
      <c r="A66" s="94"/>
      <c r="B66" s="67">
        <v>64</v>
      </c>
      <c r="C66" s="10" t="s">
        <v>5</v>
      </c>
      <c r="D66" s="58" t="s">
        <v>2</v>
      </c>
      <c r="E66" s="58" t="s">
        <v>2</v>
      </c>
      <c r="F66" s="70"/>
      <c r="G66" s="58">
        <v>120</v>
      </c>
      <c r="H66" s="58">
        <v>90</v>
      </c>
      <c r="I66" s="70"/>
      <c r="J66" s="59"/>
      <c r="K66" s="59"/>
    </row>
    <row r="67" spans="1:11" x14ac:dyDescent="0.3">
      <c r="A67" s="94"/>
      <c r="B67" s="67">
        <v>65</v>
      </c>
      <c r="C67" s="11" t="s">
        <v>7</v>
      </c>
      <c r="D67" s="57" t="s">
        <v>2</v>
      </c>
      <c r="E67" s="57" t="s">
        <v>2</v>
      </c>
      <c r="F67" s="3"/>
      <c r="G67" s="57" t="s">
        <v>2</v>
      </c>
      <c r="H67" s="57">
        <v>20</v>
      </c>
      <c r="I67" s="3"/>
      <c r="J67" s="60"/>
      <c r="K67" s="60"/>
    </row>
    <row r="68" spans="1:11" x14ac:dyDescent="0.3">
      <c r="A68" s="94"/>
      <c r="B68" s="67">
        <v>66</v>
      </c>
      <c r="C68" s="16" t="s">
        <v>8</v>
      </c>
      <c r="D68" s="24" t="s">
        <v>2</v>
      </c>
      <c r="E68" s="19" t="s">
        <v>2</v>
      </c>
      <c r="F68" s="20"/>
      <c r="G68" s="19">
        <v>110</v>
      </c>
      <c r="H68" s="19">
        <v>120</v>
      </c>
      <c r="I68" s="20"/>
      <c r="J68" s="59"/>
      <c r="K68" s="59"/>
    </row>
    <row r="69" spans="1:11" x14ac:dyDescent="0.3">
      <c r="A69" s="95" t="s">
        <v>33</v>
      </c>
      <c r="B69" s="5">
        <v>67</v>
      </c>
      <c r="C69" s="6" t="s">
        <v>1</v>
      </c>
      <c r="D69" s="57">
        <v>1.25</v>
      </c>
      <c r="E69" s="57" t="s">
        <v>2</v>
      </c>
      <c r="F69" s="3"/>
      <c r="G69" s="57">
        <v>64.400000000000006</v>
      </c>
      <c r="H69" s="57">
        <v>13</v>
      </c>
      <c r="I69" s="3"/>
      <c r="J69" s="57"/>
      <c r="K69" s="57"/>
    </row>
    <row r="70" spans="1:11" x14ac:dyDescent="0.3">
      <c r="A70" s="95"/>
      <c r="B70" s="67">
        <v>68</v>
      </c>
      <c r="C70" s="10" t="s">
        <v>3</v>
      </c>
      <c r="D70" s="58" t="s">
        <v>2</v>
      </c>
      <c r="E70" s="58" t="s">
        <v>2</v>
      </c>
      <c r="F70" s="70"/>
      <c r="G70" s="58">
        <v>51</v>
      </c>
      <c r="H70" s="58" t="s">
        <v>2</v>
      </c>
      <c r="I70" s="70"/>
      <c r="J70" s="58"/>
      <c r="K70" s="58"/>
    </row>
    <row r="71" spans="1:11" x14ac:dyDescent="0.3">
      <c r="A71" s="95"/>
      <c r="B71" s="67">
        <v>69</v>
      </c>
      <c r="C71" s="11" t="s">
        <v>4</v>
      </c>
      <c r="D71" s="57" t="s">
        <v>2</v>
      </c>
      <c r="E71" s="57" t="s">
        <v>2</v>
      </c>
      <c r="F71" s="3"/>
      <c r="G71" s="57" t="s">
        <v>2</v>
      </c>
      <c r="H71" s="57">
        <v>52.5</v>
      </c>
      <c r="I71" s="3"/>
      <c r="J71" s="57"/>
      <c r="K71" s="57"/>
    </row>
    <row r="72" spans="1:11" x14ac:dyDescent="0.3">
      <c r="A72" s="95"/>
      <c r="B72" s="67">
        <v>70</v>
      </c>
      <c r="C72" s="10" t="s">
        <v>5</v>
      </c>
      <c r="D72" s="58" t="s">
        <v>2</v>
      </c>
      <c r="E72" s="58" t="s">
        <v>2</v>
      </c>
      <c r="F72" s="70"/>
      <c r="G72" s="58" t="s">
        <v>2</v>
      </c>
      <c r="H72" s="58">
        <v>79</v>
      </c>
      <c r="I72" s="70"/>
      <c r="J72" s="59"/>
      <c r="K72" s="59"/>
    </row>
    <row r="73" spans="1:11" x14ac:dyDescent="0.3">
      <c r="A73" s="95"/>
      <c r="B73" s="67">
        <v>71</v>
      </c>
      <c r="C73" s="11" t="s">
        <v>7</v>
      </c>
      <c r="D73" s="82" t="s">
        <v>2</v>
      </c>
      <c r="E73" s="57" t="s">
        <v>2</v>
      </c>
      <c r="F73" s="3"/>
      <c r="G73" s="57" t="s">
        <v>2</v>
      </c>
      <c r="H73" s="57">
        <v>120</v>
      </c>
      <c r="I73" s="3"/>
      <c r="J73" s="60"/>
      <c r="K73" s="60"/>
    </row>
    <row r="74" spans="1:11" x14ac:dyDescent="0.3">
      <c r="A74" s="95"/>
      <c r="B74" s="67">
        <v>72</v>
      </c>
      <c r="C74" s="16" t="s">
        <v>8</v>
      </c>
      <c r="D74" s="24" t="s">
        <v>2</v>
      </c>
      <c r="E74" s="19" t="s">
        <v>2</v>
      </c>
      <c r="F74" s="20"/>
      <c r="G74" s="19" t="s">
        <v>2</v>
      </c>
      <c r="H74" s="19">
        <v>120</v>
      </c>
      <c r="I74" s="20"/>
      <c r="J74" s="59"/>
      <c r="K74" s="59"/>
    </row>
    <row r="75" spans="1:11" x14ac:dyDescent="0.3">
      <c r="A75" s="94" t="s">
        <v>31</v>
      </c>
      <c r="B75" s="5">
        <v>73</v>
      </c>
      <c r="C75" s="6" t="s">
        <v>1</v>
      </c>
      <c r="D75" s="57" t="s">
        <v>2</v>
      </c>
      <c r="E75" s="57" t="s">
        <v>2</v>
      </c>
      <c r="F75" s="3"/>
      <c r="G75" s="57">
        <v>120</v>
      </c>
      <c r="H75" s="57">
        <v>120</v>
      </c>
      <c r="I75" s="3"/>
      <c r="J75" s="57"/>
      <c r="K75" s="57"/>
    </row>
    <row r="76" spans="1:11" x14ac:dyDescent="0.3">
      <c r="A76" s="94"/>
      <c r="B76" s="67">
        <v>74</v>
      </c>
      <c r="C76" s="10" t="s">
        <v>3</v>
      </c>
      <c r="D76" s="58" t="s">
        <v>2</v>
      </c>
      <c r="E76" s="58" t="s">
        <v>2</v>
      </c>
      <c r="F76" s="70"/>
      <c r="G76" s="58">
        <v>120</v>
      </c>
      <c r="H76" s="58">
        <v>101.2</v>
      </c>
      <c r="I76" s="70"/>
      <c r="J76" s="58"/>
      <c r="K76" s="58"/>
    </row>
    <row r="77" spans="1:11" x14ac:dyDescent="0.3">
      <c r="A77" s="94"/>
      <c r="B77" s="67">
        <v>75</v>
      </c>
      <c r="C77" s="11" t="s">
        <v>4</v>
      </c>
      <c r="D77" s="57" t="s">
        <v>2</v>
      </c>
      <c r="E77" s="57" t="s">
        <v>2</v>
      </c>
      <c r="F77" s="3"/>
      <c r="G77" s="57">
        <v>120</v>
      </c>
      <c r="H77" s="57">
        <v>63.1</v>
      </c>
      <c r="I77" s="3"/>
      <c r="J77" s="57"/>
      <c r="K77" s="57"/>
    </row>
    <row r="78" spans="1:11" x14ac:dyDescent="0.3">
      <c r="A78" s="94"/>
      <c r="B78" s="67">
        <v>76</v>
      </c>
      <c r="C78" s="10" t="s">
        <v>5</v>
      </c>
      <c r="D78" s="58" t="s">
        <v>2</v>
      </c>
      <c r="E78" s="58" t="s">
        <v>2</v>
      </c>
      <c r="F78" s="70"/>
      <c r="G78" s="58">
        <v>120</v>
      </c>
      <c r="H78" s="58">
        <v>113.4</v>
      </c>
      <c r="I78" s="70"/>
      <c r="J78" s="59"/>
      <c r="K78" s="59"/>
    </row>
    <row r="79" spans="1:11" x14ac:dyDescent="0.3">
      <c r="A79" s="94"/>
      <c r="B79" s="67">
        <v>77</v>
      </c>
      <c r="C79" s="11" t="s">
        <v>7</v>
      </c>
      <c r="D79" s="57" t="s">
        <v>2</v>
      </c>
      <c r="E79" s="57" t="s">
        <v>2</v>
      </c>
      <c r="F79" s="3"/>
      <c r="G79" s="57">
        <v>76</v>
      </c>
      <c r="H79" s="57">
        <v>85.2</v>
      </c>
      <c r="I79" s="3"/>
      <c r="J79" s="60"/>
      <c r="K79" s="60"/>
    </row>
    <row r="80" spans="1:11" x14ac:dyDescent="0.3">
      <c r="A80" s="94"/>
      <c r="B80" s="67">
        <v>78</v>
      </c>
      <c r="C80" s="16" t="s">
        <v>8</v>
      </c>
      <c r="D80" s="24" t="s">
        <v>2</v>
      </c>
      <c r="E80" s="19" t="s">
        <v>2</v>
      </c>
      <c r="F80" s="20"/>
      <c r="G80" s="19">
        <v>120</v>
      </c>
      <c r="H80" s="19">
        <v>119.5</v>
      </c>
      <c r="I80" s="20"/>
      <c r="J80" s="59"/>
      <c r="K80" s="59"/>
    </row>
    <row r="81" spans="1:11" x14ac:dyDescent="0.3">
      <c r="A81" s="95" t="s">
        <v>44</v>
      </c>
      <c r="B81" s="5">
        <v>79</v>
      </c>
      <c r="C81" s="6" t="s">
        <v>1</v>
      </c>
      <c r="D81" s="57" t="s">
        <v>2</v>
      </c>
      <c r="E81" s="57" t="s">
        <v>2</v>
      </c>
      <c r="F81" s="3"/>
      <c r="G81" s="57" t="s">
        <v>2</v>
      </c>
      <c r="H81" s="57" t="s">
        <v>2</v>
      </c>
      <c r="I81" s="3"/>
      <c r="J81" s="57"/>
      <c r="K81" s="57"/>
    </row>
    <row r="82" spans="1:11" x14ac:dyDescent="0.3">
      <c r="A82" s="95"/>
      <c r="B82" s="67">
        <v>80</v>
      </c>
      <c r="C82" s="10" t="s">
        <v>3</v>
      </c>
      <c r="D82" s="58" t="s">
        <v>2</v>
      </c>
      <c r="E82" s="58" t="s">
        <v>2</v>
      </c>
      <c r="F82" s="70"/>
      <c r="G82" s="58" t="s">
        <v>2</v>
      </c>
      <c r="H82" s="58">
        <v>17.5</v>
      </c>
      <c r="I82" s="70"/>
      <c r="J82" s="58"/>
      <c r="K82" s="58"/>
    </row>
    <row r="83" spans="1:11" x14ac:dyDescent="0.3">
      <c r="A83" s="95"/>
      <c r="B83" s="67">
        <v>81</v>
      </c>
      <c r="C83" s="11" t="s">
        <v>4</v>
      </c>
      <c r="D83" s="57" t="s">
        <v>2</v>
      </c>
      <c r="E83" s="57" t="s">
        <v>2</v>
      </c>
      <c r="F83" s="3"/>
      <c r="G83" s="57" t="s">
        <v>2</v>
      </c>
      <c r="H83" s="57">
        <v>95</v>
      </c>
      <c r="I83" s="3"/>
      <c r="J83" s="57"/>
      <c r="K83" s="57"/>
    </row>
    <row r="84" spans="1:11" x14ac:dyDescent="0.3">
      <c r="A84" s="95"/>
      <c r="B84" s="67">
        <v>82</v>
      </c>
      <c r="C84" s="10" t="s">
        <v>5</v>
      </c>
      <c r="D84" s="58" t="s">
        <v>2</v>
      </c>
      <c r="E84" s="58" t="s">
        <v>2</v>
      </c>
      <c r="F84" s="70"/>
      <c r="G84" s="58" t="s">
        <v>2</v>
      </c>
      <c r="H84" s="58">
        <v>34</v>
      </c>
      <c r="I84" s="70"/>
      <c r="J84" s="58"/>
      <c r="K84" s="59"/>
    </row>
    <row r="85" spans="1:11" x14ac:dyDescent="0.3">
      <c r="A85" s="95"/>
      <c r="B85" s="67">
        <v>83</v>
      </c>
      <c r="C85" s="11" t="s">
        <v>7</v>
      </c>
      <c r="D85" s="57" t="s">
        <v>2</v>
      </c>
      <c r="E85" s="57" t="s">
        <v>2</v>
      </c>
      <c r="F85" s="3"/>
      <c r="G85" s="57" t="s">
        <v>2</v>
      </c>
      <c r="H85" s="57">
        <v>40</v>
      </c>
      <c r="I85" s="3"/>
      <c r="J85" s="60"/>
      <c r="K85" s="60"/>
    </row>
    <row r="86" spans="1:11" x14ac:dyDescent="0.3">
      <c r="A86" s="95"/>
      <c r="B86" s="67">
        <v>84</v>
      </c>
      <c r="C86" s="16" t="s">
        <v>8</v>
      </c>
      <c r="D86" s="24" t="s">
        <v>2</v>
      </c>
      <c r="E86" s="19" t="s">
        <v>2</v>
      </c>
      <c r="F86" s="20"/>
      <c r="G86" s="19" t="s">
        <v>2</v>
      </c>
      <c r="H86" s="19">
        <v>95</v>
      </c>
      <c r="I86" s="20"/>
      <c r="J86" s="58"/>
      <c r="K86" s="59"/>
    </row>
    <row r="87" spans="1:11" x14ac:dyDescent="0.3">
      <c r="A87" s="94" t="s">
        <v>34</v>
      </c>
      <c r="B87" s="5">
        <v>85</v>
      </c>
      <c r="C87" s="6" t="s">
        <v>1</v>
      </c>
      <c r="D87" s="57">
        <v>2.25</v>
      </c>
      <c r="E87" s="57" t="s">
        <v>2</v>
      </c>
      <c r="F87" s="3"/>
      <c r="G87" s="57">
        <v>64.2</v>
      </c>
      <c r="H87" s="57">
        <v>35</v>
      </c>
      <c r="I87" s="3"/>
      <c r="J87" s="57"/>
      <c r="K87" s="57"/>
    </row>
    <row r="88" spans="1:11" x14ac:dyDescent="0.3">
      <c r="A88" s="94"/>
      <c r="B88" s="67">
        <v>86</v>
      </c>
      <c r="C88" s="10" t="s">
        <v>3</v>
      </c>
      <c r="D88" s="58" t="s">
        <v>2</v>
      </c>
      <c r="E88" s="58" t="s">
        <v>2</v>
      </c>
      <c r="F88" s="70"/>
      <c r="G88" s="58">
        <v>54</v>
      </c>
      <c r="H88" s="58" t="s">
        <v>2</v>
      </c>
      <c r="I88" s="70"/>
      <c r="J88" s="58"/>
      <c r="K88" s="58"/>
    </row>
    <row r="89" spans="1:11" x14ac:dyDescent="0.3">
      <c r="A89" s="94"/>
      <c r="B89" s="67">
        <v>87</v>
      </c>
      <c r="C89" s="11" t="s">
        <v>4</v>
      </c>
      <c r="D89" s="57" t="s">
        <v>2</v>
      </c>
      <c r="E89" s="57" t="s">
        <v>2</v>
      </c>
      <c r="F89" s="3"/>
      <c r="G89" s="57">
        <v>45</v>
      </c>
      <c r="H89" s="57">
        <v>81.5</v>
      </c>
      <c r="I89" s="3"/>
      <c r="J89" s="57"/>
      <c r="K89" s="57"/>
    </row>
    <row r="90" spans="1:11" x14ac:dyDescent="0.3">
      <c r="A90" s="94"/>
      <c r="B90" s="67">
        <v>88</v>
      </c>
      <c r="C90" s="10" t="s">
        <v>5</v>
      </c>
      <c r="D90" s="58" t="s">
        <v>2</v>
      </c>
      <c r="E90" s="58" t="s">
        <v>2</v>
      </c>
      <c r="F90" s="70"/>
      <c r="G90" s="58" t="s">
        <v>2</v>
      </c>
      <c r="H90" s="58">
        <v>87</v>
      </c>
      <c r="I90" s="70"/>
      <c r="J90" s="59"/>
      <c r="K90" s="59"/>
    </row>
    <row r="91" spans="1:11" x14ac:dyDescent="0.3">
      <c r="A91" s="94"/>
      <c r="B91" s="67">
        <v>89</v>
      </c>
      <c r="C91" s="11" t="s">
        <v>7</v>
      </c>
      <c r="D91" s="57" t="s">
        <v>2</v>
      </c>
      <c r="E91" s="57" t="s">
        <v>2</v>
      </c>
      <c r="F91" s="3"/>
      <c r="G91" s="57" t="s">
        <v>2</v>
      </c>
      <c r="H91" s="57">
        <v>97.5</v>
      </c>
      <c r="I91" s="3"/>
      <c r="J91" s="60"/>
      <c r="K91" s="60"/>
    </row>
    <row r="92" spans="1:11" x14ac:dyDescent="0.3">
      <c r="A92" s="94"/>
      <c r="B92" s="67">
        <v>90</v>
      </c>
      <c r="C92" s="16" t="s">
        <v>8</v>
      </c>
      <c r="D92" s="24" t="s">
        <v>2</v>
      </c>
      <c r="E92" s="19" t="s">
        <v>2</v>
      </c>
      <c r="F92" s="20"/>
      <c r="G92" s="19" t="s">
        <v>2</v>
      </c>
      <c r="H92" s="19">
        <v>120</v>
      </c>
      <c r="I92" s="20"/>
      <c r="J92" s="59"/>
      <c r="K92" s="59"/>
    </row>
    <row r="93" spans="1:11" x14ac:dyDescent="0.3">
      <c r="A93" s="95" t="s">
        <v>25</v>
      </c>
      <c r="B93" s="5">
        <v>91</v>
      </c>
      <c r="C93" s="6" t="s">
        <v>1</v>
      </c>
      <c r="D93" s="57" t="s">
        <v>2</v>
      </c>
      <c r="E93" s="57" t="s">
        <v>2</v>
      </c>
      <c r="F93" s="3"/>
      <c r="G93" s="57">
        <v>120</v>
      </c>
      <c r="H93" s="57">
        <v>117</v>
      </c>
      <c r="I93" s="3"/>
      <c r="J93" s="57"/>
      <c r="K93" s="57"/>
    </row>
    <row r="94" spans="1:11" x14ac:dyDescent="0.3">
      <c r="A94" s="95"/>
      <c r="B94" s="67">
        <v>92</v>
      </c>
      <c r="C94" s="10" t="s">
        <v>3</v>
      </c>
      <c r="D94" s="58" t="s">
        <v>2</v>
      </c>
      <c r="E94" s="58" t="s">
        <v>2</v>
      </c>
      <c r="F94" s="70"/>
      <c r="G94" s="58">
        <v>120</v>
      </c>
      <c r="H94" s="58">
        <v>82</v>
      </c>
      <c r="I94" s="70"/>
      <c r="J94" s="58"/>
      <c r="K94" s="58"/>
    </row>
    <row r="95" spans="1:11" x14ac:dyDescent="0.3">
      <c r="A95" s="95"/>
      <c r="B95" s="67">
        <v>93</v>
      </c>
      <c r="C95" s="11" t="s">
        <v>4</v>
      </c>
      <c r="D95" s="57" t="s">
        <v>2</v>
      </c>
      <c r="E95" s="57" t="s">
        <v>2</v>
      </c>
      <c r="F95" s="3"/>
      <c r="G95" s="57">
        <v>120</v>
      </c>
      <c r="H95" s="57">
        <v>113</v>
      </c>
      <c r="I95" s="3"/>
      <c r="J95" s="57"/>
      <c r="K95" s="57"/>
    </row>
    <row r="96" spans="1:11" x14ac:dyDescent="0.3">
      <c r="A96" s="95"/>
      <c r="B96" s="67">
        <v>94</v>
      </c>
      <c r="C96" s="10" t="s">
        <v>5</v>
      </c>
      <c r="D96" s="58" t="s">
        <v>2</v>
      </c>
      <c r="E96" s="58" t="s">
        <v>2</v>
      </c>
      <c r="F96" s="70"/>
      <c r="G96" s="58">
        <v>120</v>
      </c>
      <c r="H96" s="58">
        <v>120</v>
      </c>
      <c r="I96" s="70"/>
      <c r="J96" s="59"/>
      <c r="K96" s="59"/>
    </row>
    <row r="97" spans="1:11" x14ac:dyDescent="0.3">
      <c r="A97" s="95"/>
      <c r="B97" s="67">
        <v>95</v>
      </c>
      <c r="C97" s="11" t="s">
        <v>7</v>
      </c>
      <c r="D97" s="57" t="s">
        <v>2</v>
      </c>
      <c r="E97" s="57" t="s">
        <v>2</v>
      </c>
      <c r="F97" s="3"/>
      <c r="G97" s="57">
        <v>120</v>
      </c>
      <c r="H97" s="57">
        <v>120</v>
      </c>
      <c r="I97" s="3"/>
      <c r="J97" s="60"/>
      <c r="K97" s="60"/>
    </row>
    <row r="98" spans="1:11" x14ac:dyDescent="0.3">
      <c r="A98" s="95"/>
      <c r="B98" s="67">
        <v>96</v>
      </c>
      <c r="C98" s="16" t="s">
        <v>8</v>
      </c>
      <c r="D98" s="24" t="s">
        <v>2</v>
      </c>
      <c r="E98" s="19" t="s">
        <v>2</v>
      </c>
      <c r="F98" s="20"/>
      <c r="G98" s="19" t="s">
        <v>2</v>
      </c>
      <c r="H98" s="19">
        <v>120</v>
      </c>
      <c r="I98" s="20"/>
      <c r="J98" s="59"/>
      <c r="K98" s="59"/>
    </row>
    <row r="99" spans="1:11" x14ac:dyDescent="0.3">
      <c r="A99" s="94" t="s">
        <v>32</v>
      </c>
      <c r="B99" s="5">
        <v>97</v>
      </c>
      <c r="C99" s="6" t="s">
        <v>1</v>
      </c>
      <c r="D99" s="57" t="s">
        <v>2</v>
      </c>
      <c r="E99" s="57"/>
      <c r="F99" s="3"/>
      <c r="G99" s="57">
        <v>120</v>
      </c>
      <c r="H99" s="57" t="s">
        <v>2</v>
      </c>
      <c r="I99" s="3"/>
      <c r="J99" s="57"/>
      <c r="K99" s="57"/>
    </row>
    <row r="100" spans="1:11" x14ac:dyDescent="0.3">
      <c r="A100" s="94"/>
      <c r="B100" s="67">
        <v>98</v>
      </c>
      <c r="C100" s="10" t="s">
        <v>3</v>
      </c>
      <c r="D100" s="58" t="s">
        <v>2</v>
      </c>
      <c r="E100" s="58"/>
      <c r="F100" s="70"/>
      <c r="G100" s="58">
        <v>120</v>
      </c>
      <c r="H100" s="58">
        <v>102</v>
      </c>
      <c r="I100" s="70"/>
      <c r="J100" s="58"/>
      <c r="K100" s="58"/>
    </row>
    <row r="101" spans="1:11" x14ac:dyDescent="0.3">
      <c r="A101" s="94"/>
      <c r="B101" s="67">
        <v>99</v>
      </c>
      <c r="C101" s="11" t="s">
        <v>4</v>
      </c>
      <c r="D101" s="57" t="s">
        <v>2</v>
      </c>
      <c r="E101" s="57"/>
      <c r="F101" s="3"/>
      <c r="G101" s="57" t="s">
        <v>2</v>
      </c>
      <c r="H101" s="57">
        <v>120</v>
      </c>
      <c r="I101" s="3"/>
      <c r="J101" s="57"/>
      <c r="K101" s="57"/>
    </row>
    <row r="102" spans="1:11" x14ac:dyDescent="0.3">
      <c r="A102" s="94"/>
      <c r="B102" s="67">
        <v>100</v>
      </c>
      <c r="C102" s="10" t="s">
        <v>5</v>
      </c>
      <c r="D102" s="58" t="s">
        <v>2</v>
      </c>
      <c r="E102" s="58"/>
      <c r="F102" s="70"/>
      <c r="G102" s="58">
        <v>67</v>
      </c>
      <c r="H102" s="58" t="s">
        <v>2</v>
      </c>
      <c r="I102" s="70"/>
      <c r="J102" s="59"/>
      <c r="K102" s="59"/>
    </row>
    <row r="103" spans="1:11" x14ac:dyDescent="0.3">
      <c r="A103" s="94"/>
      <c r="B103" s="67">
        <v>101</v>
      </c>
      <c r="C103" s="11" t="s">
        <v>7</v>
      </c>
      <c r="D103" s="57" t="s">
        <v>2</v>
      </c>
      <c r="E103" s="57"/>
      <c r="F103" s="3"/>
      <c r="G103" s="57">
        <v>120</v>
      </c>
      <c r="H103" s="57">
        <v>120</v>
      </c>
      <c r="I103" s="3"/>
      <c r="J103" s="60"/>
      <c r="K103" s="60"/>
    </row>
    <row r="104" spans="1:11" x14ac:dyDescent="0.3">
      <c r="A104" s="94"/>
      <c r="B104" s="67">
        <v>102</v>
      </c>
      <c r="C104" s="16" t="s">
        <v>8</v>
      </c>
      <c r="D104" s="24" t="s">
        <v>2</v>
      </c>
      <c r="E104" s="19"/>
      <c r="F104" s="20"/>
      <c r="G104" s="19">
        <v>120</v>
      </c>
      <c r="H104" s="19">
        <v>120</v>
      </c>
      <c r="I104" s="20"/>
      <c r="J104" s="59"/>
      <c r="K104" s="59"/>
    </row>
    <row r="105" spans="1:11" x14ac:dyDescent="0.3">
      <c r="A105" s="95" t="s">
        <v>45</v>
      </c>
      <c r="B105" s="5">
        <v>103</v>
      </c>
      <c r="C105" s="6" t="s">
        <v>1</v>
      </c>
      <c r="D105" s="57" t="s">
        <v>2</v>
      </c>
      <c r="E105" s="57" t="s">
        <v>2</v>
      </c>
      <c r="F105" s="3"/>
      <c r="G105" s="57" t="s">
        <v>2</v>
      </c>
      <c r="H105" s="57">
        <v>120</v>
      </c>
      <c r="I105" s="3"/>
      <c r="J105" s="57"/>
      <c r="K105" s="57"/>
    </row>
    <row r="106" spans="1:11" x14ac:dyDescent="0.3">
      <c r="A106" s="95"/>
      <c r="B106" s="67">
        <v>104</v>
      </c>
      <c r="C106" s="10" t="s">
        <v>3</v>
      </c>
      <c r="D106" s="58" t="s">
        <v>2</v>
      </c>
      <c r="E106" s="58" t="s">
        <v>2</v>
      </c>
      <c r="F106" s="70"/>
      <c r="G106" s="58" t="s">
        <v>2</v>
      </c>
      <c r="H106" s="58">
        <v>120</v>
      </c>
      <c r="I106" s="70"/>
      <c r="J106" s="58"/>
      <c r="K106" s="58"/>
    </row>
    <row r="107" spans="1:11" x14ac:dyDescent="0.3">
      <c r="A107" s="95"/>
      <c r="B107" s="67">
        <v>105</v>
      </c>
      <c r="C107" s="11" t="s">
        <v>4</v>
      </c>
      <c r="D107" s="57" t="s">
        <v>2</v>
      </c>
      <c r="E107" s="57" t="s">
        <v>2</v>
      </c>
      <c r="F107" s="3"/>
      <c r="G107" s="57" t="s">
        <v>2</v>
      </c>
      <c r="H107" s="57">
        <v>120</v>
      </c>
      <c r="I107" s="3"/>
      <c r="J107" s="57"/>
      <c r="K107" s="57"/>
    </row>
    <row r="108" spans="1:11" x14ac:dyDescent="0.3">
      <c r="A108" s="95"/>
      <c r="B108" s="67">
        <v>106</v>
      </c>
      <c r="C108" s="10" t="s">
        <v>5</v>
      </c>
      <c r="D108" s="58" t="s">
        <v>2</v>
      </c>
      <c r="E108" s="58" t="s">
        <v>2</v>
      </c>
      <c r="F108" s="70"/>
      <c r="G108" s="58" t="s">
        <v>2</v>
      </c>
      <c r="H108" s="58">
        <v>120</v>
      </c>
      <c r="I108" s="70"/>
      <c r="J108" s="59"/>
      <c r="K108" s="59"/>
    </row>
    <row r="109" spans="1:11" x14ac:dyDescent="0.3">
      <c r="A109" s="95"/>
      <c r="B109" s="67">
        <v>107</v>
      </c>
      <c r="C109" s="11" t="s">
        <v>7</v>
      </c>
      <c r="D109" s="57" t="s">
        <v>2</v>
      </c>
      <c r="E109" s="57" t="s">
        <v>2</v>
      </c>
      <c r="F109" s="3"/>
      <c r="G109" s="57" t="s">
        <v>2</v>
      </c>
      <c r="H109" s="57">
        <v>120</v>
      </c>
      <c r="I109" s="3"/>
      <c r="J109" s="57"/>
      <c r="K109" s="60"/>
    </row>
    <row r="110" spans="1:11" x14ac:dyDescent="0.3">
      <c r="A110" s="95"/>
      <c r="B110" s="67">
        <v>108</v>
      </c>
      <c r="C110" s="16" t="s">
        <v>8</v>
      </c>
      <c r="D110" s="24" t="s">
        <v>2</v>
      </c>
      <c r="E110" s="19" t="s">
        <v>2</v>
      </c>
      <c r="F110" s="20"/>
      <c r="G110" s="19" t="s">
        <v>2</v>
      </c>
      <c r="H110" s="19">
        <v>120</v>
      </c>
      <c r="I110" s="20"/>
      <c r="J110" s="59"/>
      <c r="K110" s="59"/>
    </row>
    <row r="111" spans="1:11" x14ac:dyDescent="0.3">
      <c r="A111" s="94" t="s">
        <v>28</v>
      </c>
      <c r="B111" s="5">
        <v>109</v>
      </c>
      <c r="C111" s="6" t="s">
        <v>1</v>
      </c>
      <c r="D111" s="57" t="s">
        <v>2</v>
      </c>
      <c r="E111" s="57" t="s">
        <v>2</v>
      </c>
      <c r="F111" s="3"/>
      <c r="G111" s="57">
        <v>120</v>
      </c>
      <c r="H111" s="57">
        <v>120</v>
      </c>
      <c r="I111" s="3"/>
      <c r="J111" s="57"/>
      <c r="K111" s="57"/>
    </row>
    <row r="112" spans="1:11" x14ac:dyDescent="0.3">
      <c r="A112" s="94"/>
      <c r="B112" s="67">
        <v>110</v>
      </c>
      <c r="C112" s="10" t="s">
        <v>3</v>
      </c>
      <c r="D112" s="58" t="s">
        <v>2</v>
      </c>
      <c r="E112" s="58" t="s">
        <v>2</v>
      </c>
      <c r="F112" s="70"/>
      <c r="G112" s="58">
        <v>120</v>
      </c>
      <c r="H112" s="58" t="s">
        <v>2</v>
      </c>
      <c r="I112" s="70"/>
      <c r="J112" s="58"/>
      <c r="K112" s="58"/>
    </row>
    <row r="113" spans="1:11" x14ac:dyDescent="0.3">
      <c r="A113" s="94"/>
      <c r="B113" s="67">
        <v>111</v>
      </c>
      <c r="C113" s="11" t="s">
        <v>4</v>
      </c>
      <c r="D113" s="57" t="s">
        <v>2</v>
      </c>
      <c r="E113" s="57" t="s">
        <v>2</v>
      </c>
      <c r="F113" s="3"/>
      <c r="G113" s="57">
        <v>120</v>
      </c>
      <c r="H113" s="57">
        <v>120</v>
      </c>
      <c r="I113" s="3"/>
      <c r="J113" s="57"/>
      <c r="K113" s="57"/>
    </row>
    <row r="114" spans="1:11" x14ac:dyDescent="0.3">
      <c r="A114" s="94"/>
      <c r="B114" s="67">
        <v>112</v>
      </c>
      <c r="C114" s="10" t="s">
        <v>5</v>
      </c>
      <c r="D114" s="58" t="s">
        <v>2</v>
      </c>
      <c r="E114" s="58" t="s">
        <v>2</v>
      </c>
      <c r="F114" s="70"/>
      <c r="G114" s="58">
        <v>120</v>
      </c>
      <c r="H114" s="58">
        <v>120</v>
      </c>
      <c r="I114" s="70"/>
      <c r="J114" s="59"/>
      <c r="K114" s="59"/>
    </row>
    <row r="115" spans="1:11" x14ac:dyDescent="0.3">
      <c r="A115" s="94"/>
      <c r="B115" s="67">
        <v>113</v>
      </c>
      <c r="C115" s="11" t="s">
        <v>7</v>
      </c>
      <c r="D115" s="57" t="s">
        <v>2</v>
      </c>
      <c r="E115" s="57" t="s">
        <v>2</v>
      </c>
      <c r="F115" s="3"/>
      <c r="G115" s="57">
        <v>120</v>
      </c>
      <c r="H115" s="57">
        <v>120</v>
      </c>
      <c r="I115" s="3"/>
      <c r="J115" s="60"/>
      <c r="K115" s="60"/>
    </row>
    <row r="116" spans="1:11" x14ac:dyDescent="0.3">
      <c r="A116" s="94"/>
      <c r="B116" s="67">
        <v>114</v>
      </c>
      <c r="C116" s="16" t="s">
        <v>8</v>
      </c>
      <c r="D116" s="24" t="s">
        <v>2</v>
      </c>
      <c r="E116" s="19" t="s">
        <v>2</v>
      </c>
      <c r="F116" s="20"/>
      <c r="G116" s="19">
        <v>120</v>
      </c>
      <c r="H116" s="19">
        <v>120</v>
      </c>
      <c r="I116" s="20"/>
      <c r="J116" s="58"/>
      <c r="K116" s="59"/>
    </row>
    <row r="117" spans="1:11" x14ac:dyDescent="0.3">
      <c r="A117" s="92"/>
      <c r="B117" s="5">
        <v>115</v>
      </c>
      <c r="C117" s="6" t="s">
        <v>1</v>
      </c>
      <c r="D117" s="3"/>
      <c r="E117" s="31"/>
      <c r="F117" s="3"/>
      <c r="G117" s="31"/>
      <c r="H117" s="31"/>
      <c r="I117" s="57"/>
      <c r="J117" s="31"/>
      <c r="K117" s="3"/>
    </row>
    <row r="118" spans="1:11" x14ac:dyDescent="0.3">
      <c r="A118" s="92"/>
      <c r="B118" s="34">
        <v>116</v>
      </c>
      <c r="C118" s="10" t="s">
        <v>3</v>
      </c>
      <c r="D118" s="33"/>
      <c r="E118" s="32"/>
      <c r="F118" s="64"/>
      <c r="G118" s="32"/>
      <c r="H118" s="32"/>
      <c r="I118" s="58"/>
      <c r="J118" s="32"/>
      <c r="K118" s="33"/>
    </row>
    <row r="119" spans="1:11" x14ac:dyDescent="0.3">
      <c r="A119" s="92"/>
      <c r="B119" s="34">
        <v>117</v>
      </c>
      <c r="C119" s="11" t="s">
        <v>4</v>
      </c>
      <c r="D119" s="3"/>
      <c r="E119" s="31"/>
      <c r="F119" s="3"/>
      <c r="G119" s="31"/>
      <c r="H119" s="31"/>
      <c r="I119" s="57"/>
      <c r="J119" s="31"/>
      <c r="K119" s="3"/>
    </row>
    <row r="120" spans="1:11" x14ac:dyDescent="0.3">
      <c r="A120" s="92"/>
      <c r="B120" s="5">
        <v>118</v>
      </c>
      <c r="C120" s="10" t="s">
        <v>5</v>
      </c>
      <c r="D120" s="33"/>
      <c r="E120" s="32"/>
      <c r="F120" s="64"/>
      <c r="G120" s="32"/>
      <c r="H120" s="32"/>
      <c r="I120" s="58"/>
      <c r="J120" s="12"/>
      <c r="K120" s="13"/>
    </row>
    <row r="121" spans="1:11" x14ac:dyDescent="0.3">
      <c r="A121" s="92"/>
      <c r="B121" s="34">
        <v>119</v>
      </c>
      <c r="C121" s="11" t="s">
        <v>7</v>
      </c>
      <c r="D121" s="3"/>
      <c r="E121" s="31"/>
      <c r="F121" s="3"/>
      <c r="G121" s="31"/>
      <c r="H121" s="31"/>
      <c r="I121" s="57"/>
      <c r="J121" s="14"/>
      <c r="K121" s="15"/>
    </row>
    <row r="122" spans="1:11" x14ac:dyDescent="0.3">
      <c r="A122" s="93"/>
      <c r="B122" s="34">
        <v>120</v>
      </c>
      <c r="C122" s="16" t="s">
        <v>8</v>
      </c>
      <c r="D122" s="16"/>
      <c r="E122" s="24"/>
      <c r="F122" s="16"/>
      <c r="G122" s="19"/>
      <c r="H122" s="19"/>
      <c r="I122" s="19"/>
      <c r="J122" s="18"/>
      <c r="K122" s="17"/>
    </row>
  </sheetData>
  <sheetProtection algorithmName="SHA-512" hashValue="F2U+CdBMIa8zd5euCn5UwaDCKjwXC3orZVwxwitnTH4EcKPo8QSwtmCuaoi/decRMy/cZXl4d/NhIk8Dx50q2w==" saltValue="fz9XOnt+w2pciQ1XjJuI0Q==" spinCount="100000" sheet="1" objects="1" scenarios="1"/>
  <mergeCells count="22">
    <mergeCell ref="A51:A56"/>
    <mergeCell ref="G1:I1"/>
    <mergeCell ref="A99:A104"/>
    <mergeCell ref="A105:A110"/>
    <mergeCell ref="A111:A116"/>
    <mergeCell ref="A57:A62"/>
    <mergeCell ref="A3:A8"/>
    <mergeCell ref="A9:A14"/>
    <mergeCell ref="A15:A20"/>
    <mergeCell ref="A21:A26"/>
    <mergeCell ref="D1:F1"/>
    <mergeCell ref="A27:A32"/>
    <mergeCell ref="A33:A38"/>
    <mergeCell ref="A39:A44"/>
    <mergeCell ref="A45:A50"/>
    <mergeCell ref="A117:A122"/>
    <mergeCell ref="A63:A68"/>
    <mergeCell ref="A69:A74"/>
    <mergeCell ref="A75:A80"/>
    <mergeCell ref="A81:A86"/>
    <mergeCell ref="A87:A92"/>
    <mergeCell ref="A93:A9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A037-D484-4BB2-BB9E-2DB35E5FB630}">
  <dimension ref="B2:M12"/>
  <sheetViews>
    <sheetView showGridLines="0" zoomScale="90" zoomScaleNormal="90" workbookViewId="0">
      <selection activeCell="C7" sqref="C7"/>
    </sheetView>
  </sheetViews>
  <sheetFormatPr defaultRowHeight="14.4" x14ac:dyDescent="0.3"/>
  <cols>
    <col min="3" max="3" width="48.44140625" customWidth="1"/>
    <col min="5" max="5" width="0" hidden="1" customWidth="1"/>
    <col min="6" max="6" width="11.6640625" customWidth="1"/>
    <col min="7" max="7" width="13.6640625" customWidth="1"/>
    <col min="8" max="9" width="12.44140625" customWidth="1"/>
    <col min="11" max="12" width="11.6640625" customWidth="1"/>
    <col min="13" max="13" width="12.44140625" customWidth="1"/>
  </cols>
  <sheetData>
    <row r="2" spans="2:13" ht="23.4" x14ac:dyDescent="0.45">
      <c r="B2" s="45" t="s">
        <v>37</v>
      </c>
    </row>
    <row r="3" spans="2:13" ht="23.25" customHeight="1" x14ac:dyDescent="0.45">
      <c r="B3" s="45"/>
      <c r="L3" s="46"/>
      <c r="M3" s="46"/>
    </row>
    <row r="4" spans="2:13" ht="15" customHeight="1" x14ac:dyDescent="0.3">
      <c r="G4" s="97" t="s">
        <v>47</v>
      </c>
      <c r="H4" s="97"/>
      <c r="I4" s="97"/>
      <c r="K4" s="98" t="s">
        <v>46</v>
      </c>
      <c r="L4" s="98"/>
      <c r="M4" s="98"/>
    </row>
    <row r="5" spans="2:13" ht="15" customHeight="1" x14ac:dyDescent="0.3">
      <c r="G5" s="97"/>
      <c r="H5" s="97"/>
      <c r="I5" s="97"/>
      <c r="K5" s="98"/>
      <c r="L5" s="98"/>
      <c r="M5" s="98"/>
    </row>
    <row r="6" spans="2:13" ht="18" x14ac:dyDescent="0.35">
      <c r="C6" s="35" t="s">
        <v>22</v>
      </c>
      <c r="G6" s="47" t="s">
        <v>0</v>
      </c>
      <c r="H6" s="48">
        <v>2023</v>
      </c>
      <c r="I6" s="48">
        <v>2024</v>
      </c>
      <c r="K6" s="47" t="s">
        <v>0</v>
      </c>
      <c r="L6" s="48">
        <v>2023</v>
      </c>
      <c r="M6" s="48">
        <v>2024</v>
      </c>
    </row>
    <row r="7" spans="2:13" x14ac:dyDescent="0.3">
      <c r="C7" s="50" t="s">
        <v>39</v>
      </c>
      <c r="E7">
        <f>INDEX('Flow &amp; Transparency'!B3:B122,MATCH('Flow &amp; Transparency Data'!C7,'Flow &amp; Transparency'!A3:A122,0))</f>
        <v>1</v>
      </c>
      <c r="G7" s="48" t="s">
        <v>1</v>
      </c>
      <c r="H7" s="49" t="str">
        <f>VLOOKUP($E7,'Flow &amp; Transparency'!$B$3:$X$122,6)</f>
        <v>-</v>
      </c>
      <c r="I7" s="49">
        <f>VLOOKUP($E7,'Flow &amp; Transparency'!$B$3:$X$122,7)</f>
        <v>27</v>
      </c>
      <c r="K7" s="48" t="s">
        <v>1</v>
      </c>
      <c r="L7" s="49" t="str">
        <f>VLOOKUP($E7,'Flow &amp; Transparency'!$B$3:$X$122,3)</f>
        <v>-</v>
      </c>
      <c r="M7" s="49" t="str">
        <f>VLOOKUP($E7,'Flow &amp; Transparency'!$B$3:$X$122,4)</f>
        <v>-</v>
      </c>
    </row>
    <row r="8" spans="2:13" x14ac:dyDescent="0.3">
      <c r="E8">
        <f>E7+1</f>
        <v>2</v>
      </c>
      <c r="G8" s="48" t="s">
        <v>3</v>
      </c>
      <c r="H8" s="49" t="str">
        <f>VLOOKUP($E8,'Flow &amp; Transparency'!$B$3:$X$122,6)</f>
        <v>-</v>
      </c>
      <c r="I8" s="49">
        <f>VLOOKUP($E8,'Flow &amp; Transparency'!$B$3:$X$122,7)</f>
        <v>43</v>
      </c>
      <c r="K8" s="48" t="s">
        <v>3</v>
      </c>
      <c r="L8" s="49" t="str">
        <f>VLOOKUP($E8,'Flow &amp; Transparency'!$B$3:$X$122,3)</f>
        <v>-</v>
      </c>
      <c r="M8" s="49" t="str">
        <f>VLOOKUP($E8,'Flow &amp; Transparency'!$B$3:$X$122,4)</f>
        <v>-</v>
      </c>
    </row>
    <row r="9" spans="2:13" x14ac:dyDescent="0.3">
      <c r="E9">
        <f t="shared" ref="E9:E12" si="0">E8+1</f>
        <v>3</v>
      </c>
      <c r="G9" s="48" t="s">
        <v>4</v>
      </c>
      <c r="H9" s="49" t="str">
        <f>VLOOKUP($E9,'Flow &amp; Transparency'!$B$3:$X$122,6)</f>
        <v>-</v>
      </c>
      <c r="I9" s="49">
        <f>VLOOKUP($E9,'Flow &amp; Transparency'!$B$3:$X$122,7)</f>
        <v>50</v>
      </c>
      <c r="K9" s="48" t="s">
        <v>4</v>
      </c>
      <c r="L9" s="49" t="str">
        <f>VLOOKUP($E9,'Flow &amp; Transparency'!$B$3:$X$122,3)</f>
        <v>-</v>
      </c>
      <c r="M9" s="49" t="str">
        <f>VLOOKUP($E9,'Flow &amp; Transparency'!$B$3:$X$122,4)</f>
        <v>-</v>
      </c>
    </row>
    <row r="10" spans="2:13" x14ac:dyDescent="0.3">
      <c r="E10">
        <f t="shared" si="0"/>
        <v>4</v>
      </c>
      <c r="G10" s="48" t="s">
        <v>5</v>
      </c>
      <c r="H10" s="49" t="str">
        <f>VLOOKUP($E10,'Flow &amp; Transparency'!$B$3:$X$122,6)</f>
        <v>-</v>
      </c>
      <c r="I10" s="49">
        <f>VLOOKUP($E10,'Flow &amp; Transparency'!$B$3:$X$122,7)</f>
        <v>94</v>
      </c>
      <c r="K10" s="48" t="s">
        <v>5</v>
      </c>
      <c r="L10" s="49" t="str">
        <f>VLOOKUP($E10,'Flow &amp; Transparency'!$B$3:$X$122,3)</f>
        <v>-</v>
      </c>
      <c r="M10" s="49" t="str">
        <f>VLOOKUP($E10,'Flow &amp; Transparency'!$B$3:$X$122,4)</f>
        <v>-</v>
      </c>
    </row>
    <row r="11" spans="2:13" x14ac:dyDescent="0.3">
      <c r="E11">
        <f t="shared" si="0"/>
        <v>5</v>
      </c>
      <c r="G11" s="48" t="s">
        <v>7</v>
      </c>
      <c r="H11" s="49" t="str">
        <f>VLOOKUP($E11,'Flow &amp; Transparency'!$B$3:$X$122,6)</f>
        <v>-</v>
      </c>
      <c r="I11" s="49">
        <f>VLOOKUP($E11,'Flow &amp; Transparency'!$B$3:$X$122,7)</f>
        <v>40</v>
      </c>
      <c r="K11" s="48" t="s">
        <v>7</v>
      </c>
      <c r="L11" s="49" t="str">
        <f>VLOOKUP($E11,'Flow &amp; Transparency'!$B$3:$X$122,3)</f>
        <v>-</v>
      </c>
      <c r="M11" s="49" t="str">
        <f>VLOOKUP($E11,'Flow &amp; Transparency'!$B$3:$X$122,4)</f>
        <v>-</v>
      </c>
    </row>
    <row r="12" spans="2:13" x14ac:dyDescent="0.3">
      <c r="E12">
        <f t="shared" si="0"/>
        <v>6</v>
      </c>
      <c r="G12" s="48" t="s">
        <v>8</v>
      </c>
      <c r="H12" s="49" t="str">
        <f>VLOOKUP($E12,'Flow &amp; Transparency'!$B$3:$X$122,6)</f>
        <v>-</v>
      </c>
      <c r="I12" s="49">
        <f>VLOOKUP($E12,'Flow &amp; Transparency'!$B$3:$X$122,7)</f>
        <v>60</v>
      </c>
      <c r="K12" s="48" t="s">
        <v>8</v>
      </c>
      <c r="L12" s="49" t="str">
        <f>VLOOKUP($E12,'Flow &amp; Transparency'!$B$3:$X$122,3)</f>
        <v>-</v>
      </c>
      <c r="M12" s="49" t="str">
        <f>VLOOKUP($E12,'Flow &amp; Transparency'!$B$3:$X$122,4)</f>
        <v>-</v>
      </c>
    </row>
  </sheetData>
  <sheetProtection algorithmName="SHA-512" hashValue="NACvfT/xdC5BPYcaw1m+yHK96ibGF/7FZJE0cTkIMLtP+xHhxQ9PWbbg+xX2lp7okUdTla2wRRvMlsnxNJYJlQ==" saltValue="KC/FEV1buv/wYMthwJPD7Q==" spinCount="100000" sheet="1" objects="1" scenarios="1"/>
  <protectedRanges>
    <protectedRange sqref="C7" name="Range1"/>
  </protectedRanges>
  <mergeCells count="2">
    <mergeCell ref="G4:I5"/>
    <mergeCell ref="K4:M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3C0173-245D-405B-994B-A7AE1BAC0B17}">
          <x14:formula1>
            <xm:f>Sampling_Sites!$B$3:$B$21</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944B-AC5D-4F79-934B-A7346CDA9E81}">
  <dimension ref="A1"/>
  <sheetViews>
    <sheetView showGridLines="0" workbookViewId="0">
      <selection activeCell="Z38" sqref="Z38"/>
    </sheetView>
  </sheetViews>
  <sheetFormatPr defaultRowHeight="14.4" x14ac:dyDescent="0.3"/>
  <sheetData/>
  <sheetProtection algorithmName="SHA-512" hashValue="2Yd/5AlkYKWgrUvn3a0b1LIzZsENXC0jwjMGPmudcKHUJuf3SYwzVeALHnCXNbqtdfLH2VtGzQjaU/Kl09NotQ==" saltValue="jvFaLFC6isWi92Ig7ZSqfg=="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88C-41B2-4542-A58E-8CF3415B2799}">
  <dimension ref="B2:B11"/>
  <sheetViews>
    <sheetView workbookViewId="0">
      <selection activeCell="B3" sqref="B3"/>
    </sheetView>
  </sheetViews>
  <sheetFormatPr defaultRowHeight="14.4" x14ac:dyDescent="0.3"/>
  <sheetData>
    <row r="2" spans="2:2" x14ac:dyDescent="0.3">
      <c r="B2" t="s">
        <v>11</v>
      </c>
    </row>
    <row r="3" spans="2:2" x14ac:dyDescent="0.3">
      <c r="B3">
        <v>7.4999999999999997E-2</v>
      </c>
    </row>
    <row r="4" spans="2:2" x14ac:dyDescent="0.3">
      <c r="B4">
        <v>7.4999999999999997E-2</v>
      </c>
    </row>
    <row r="5" spans="2:2" x14ac:dyDescent="0.3">
      <c r="B5">
        <v>7.4999999999999997E-2</v>
      </c>
    </row>
    <row r="6" spans="2:2" x14ac:dyDescent="0.3">
      <c r="B6">
        <v>7.4999999999999997E-2</v>
      </c>
    </row>
    <row r="7" spans="2:2" x14ac:dyDescent="0.3">
      <c r="B7">
        <v>7.4999999999999997E-2</v>
      </c>
    </row>
    <row r="8" spans="2:2" x14ac:dyDescent="0.3">
      <c r="B8">
        <v>7.4999999999999997E-2</v>
      </c>
    </row>
    <row r="9" spans="2:2" x14ac:dyDescent="0.3">
      <c r="B9">
        <v>7.4999999999999997E-2</v>
      </c>
    </row>
    <row r="10" spans="2:2" x14ac:dyDescent="0.3">
      <c r="B10">
        <v>7.4999999999999997E-2</v>
      </c>
    </row>
    <row r="11" spans="2:2" x14ac:dyDescent="0.3">
      <c r="B11">
        <v>7.4999999999999997E-2</v>
      </c>
    </row>
  </sheetData>
  <sheetProtection algorithmName="SHA-512" hashValue="VzROXgjT6w6nuvK6veM7N7lWsLQVBXCDj6gIXj2LxHQzYrJGBeewQeb9Rr31cI5Pmb+PjIw1ofynvAwKqbLjUg==" saltValue="GC8AURUqphbcpnoNurJRpw=="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93B5-7148-4BCB-AB1A-65CD893FCA18}">
  <dimension ref="B2:B21"/>
  <sheetViews>
    <sheetView workbookViewId="0">
      <selection activeCell="C25" sqref="C25"/>
    </sheetView>
  </sheetViews>
  <sheetFormatPr defaultRowHeight="14.4" x14ac:dyDescent="0.3"/>
  <sheetData>
    <row r="2" spans="2:2" x14ac:dyDescent="0.3">
      <c r="B2" t="s">
        <v>21</v>
      </c>
    </row>
    <row r="3" spans="2:2" x14ac:dyDescent="0.3">
      <c r="B3" t="s">
        <v>39</v>
      </c>
    </row>
    <row r="4" spans="2:2" x14ac:dyDescent="0.3">
      <c r="B4" t="s">
        <v>29</v>
      </c>
    </row>
    <row r="5" spans="2:2" ht="15" customHeight="1" x14ac:dyDescent="0.3">
      <c r="B5" t="s">
        <v>40</v>
      </c>
    </row>
    <row r="6" spans="2:2" x14ac:dyDescent="0.3">
      <c r="B6" t="s">
        <v>41</v>
      </c>
    </row>
    <row r="7" spans="2:2" x14ac:dyDescent="0.3">
      <c r="B7" t="s">
        <v>27</v>
      </c>
    </row>
    <row r="8" spans="2:2" x14ac:dyDescent="0.3">
      <c r="B8" t="s">
        <v>42</v>
      </c>
    </row>
    <row r="9" spans="2:2" x14ac:dyDescent="0.3">
      <c r="B9" t="s">
        <v>43</v>
      </c>
    </row>
    <row r="10" spans="2:2" x14ac:dyDescent="0.3">
      <c r="B10" t="s">
        <v>26</v>
      </c>
    </row>
    <row r="11" spans="2:2" ht="15" customHeight="1" x14ac:dyDescent="0.3">
      <c r="B11" t="s">
        <v>30</v>
      </c>
    </row>
    <row r="12" spans="2:2" x14ac:dyDescent="0.3">
      <c r="B12" t="s">
        <v>36</v>
      </c>
    </row>
    <row r="13" spans="2:2" x14ac:dyDescent="0.3">
      <c r="B13" t="s">
        <v>35</v>
      </c>
    </row>
    <row r="14" spans="2:2" x14ac:dyDescent="0.3">
      <c r="B14" t="s">
        <v>33</v>
      </c>
    </row>
    <row r="15" spans="2:2" x14ac:dyDescent="0.3">
      <c r="B15" t="s">
        <v>31</v>
      </c>
    </row>
    <row r="16" spans="2:2" x14ac:dyDescent="0.3">
      <c r="B16" t="s">
        <v>44</v>
      </c>
    </row>
    <row r="17" spans="2:2" ht="15" customHeight="1" x14ac:dyDescent="0.3">
      <c r="B17" t="s">
        <v>34</v>
      </c>
    </row>
    <row r="18" spans="2:2" x14ac:dyDescent="0.3">
      <c r="B18" t="s">
        <v>25</v>
      </c>
    </row>
    <row r="19" spans="2:2" x14ac:dyDescent="0.3">
      <c r="B19" t="s">
        <v>32</v>
      </c>
    </row>
    <row r="20" spans="2:2" x14ac:dyDescent="0.3">
      <c r="B20" t="s">
        <v>45</v>
      </c>
    </row>
    <row r="21" spans="2:2" x14ac:dyDescent="0.3">
      <c r="B21" t="s">
        <v>28</v>
      </c>
    </row>
  </sheetData>
  <sheetProtection algorithmName="SHA-512" hashValue="oW+IEMMrHqzHsFDCpwTcAQIZa1Q3Mu9ucYkm6lzLZQJgkA72NUaUqHGn1J6HD9gY9QCfnah8NHLhPXUv37+jhw==" saltValue="4LhM8CjhPHskv1vmda1xyg==" spinCount="100000" sheet="1" objects="1" scenarios="1"/>
  <sortState xmlns:xlrd2="http://schemas.microsoft.com/office/spreadsheetml/2017/richdata2" ref="B18:B29">
    <sortCondition ref="B18:B2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5 V 5 2 V y 6 u y B y l A A A A 9 w A A A B I A H A B D b 2 5 m a W c v U G F j a 2 F n Z S 5 4 b W w g o h g A K K A U A A A A A A A A A A A A A A A A A A A A A A A A A A A A h Y + 9 D o I w H M R f h X S n X z g Y 8 q c M r p K Y E I 1 r U y o 2 Q j G 0 W N 7 N w U f y F c Q o 6 u Z 4 d 7 9 L 7 u 7 X G + R j 2 0 Q X 3 T v T 2 Q w x T F G k r e o q Y + s M D f 4 Q L 1 E u Y C P V S d Y 6 m m D r 0 t G Z D B 2 9 P 6 e E h B B w S H D X 1 4 R T y s i + W J f q q F s Z G + u 8 t E q j T 6 v 6 3 0 I C d q 8 x g m P G F p h z n m A K Z H a h M P Z L 8 G n w M / 0 x Y T U 0 f u i 1 0 D b e l k B m C e R 9 Q j w A U E s D B B Q A A g A I A O V e d 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X n Z X K I p H u A 4 A A A A R A A A A E w A c A E Z v c m 1 1 b G F z L 1 N l Y 3 R p b 2 4 x L m 0 g o h g A K K A U A A A A A A A A A A A A A A A A A A A A A A A A A A A A K 0 5 N L s n M z 1 M I h t C G 1 g B Q S w E C L Q A U A A I A C A D l X n Z X L q 7 I H K U A A A D 3 A A A A E g A A A A A A A A A A A A A A A A A A A A A A Q 2 9 u Z m l n L 1 B h Y 2 t h Z 2 U u e G 1 s U E s B A i 0 A F A A C A A g A 5 V 5 2 V w / K 6 a u k A A A A 6 Q A A A B M A A A A A A A A A A A A A A A A A 8 Q A A A F t D b 2 5 0 Z W 5 0 X 1 R 5 c G V z X S 5 4 b W x Q S w E C L Q A U A A I A C A D l X n Z 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e I V G l z A T U m + c K r J j 6 r 7 T A A A A A A C A A A A A A A D Z g A A w A A A A B A A A A D d 0 d N J A U 6 b 1 M I F y V + e H r + X A A A A A A S A A A C g A A A A E A A A A O M q o U A V y V Y W L s x k x U 8 7 B e V Q A A A A J B x J + c k z K d S K G X O 8 C 4 1 D m 8 0 c V 3 8 w p H b Z X G L Y Y B T X o G x 1 p 8 u d 3 v i q T Y m Q B K 7 4 j g N o 6 2 s M o 2 Q i T Q 2 n Y J 8 W 5 s z h I Z F h N O f 1 J n f 4 O Z A h r K W g x u U U A A A A Y D F A p i 3 J e F m t + d v e v U E Q m p 8 q a t 8 = < / D a t a M a s h u p > 
</file>

<file path=customXml/itemProps1.xml><?xml version="1.0" encoding="utf-8"?>
<ds:datastoreItem xmlns:ds="http://schemas.openxmlformats.org/officeDocument/2006/customXml" ds:itemID="{E07CE737-0DE0-4C26-B965-6693A22BA5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Water Quality Data</vt:lpstr>
      <vt:lpstr>AllData</vt:lpstr>
      <vt:lpstr>Flow &amp; Transparency</vt:lpstr>
      <vt:lpstr>Flow &amp; Transparency Data</vt:lpstr>
      <vt:lpstr>Location Information</vt:lpstr>
      <vt:lpstr>TP WQ Standard 2</vt:lpstr>
      <vt:lpstr>Sampling_Sites</vt:lpstr>
      <vt:lpstr>Sampling_Sites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Vorrie, Hannah</dc:creator>
  <cp:lastModifiedBy>Rynish, Katherine R - DNR</cp:lastModifiedBy>
  <dcterms:created xsi:type="dcterms:W3CDTF">2021-09-28T18:45:26Z</dcterms:created>
  <dcterms:modified xsi:type="dcterms:W3CDTF">2025-09-11T13:19:04Z</dcterms:modified>
</cp:coreProperties>
</file>