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Lab Cert\ADA Docs\"/>
    </mc:Choice>
  </mc:AlternateContent>
  <xr:revisionPtr revIDLastSave="0" documentId="8_{838661D0-86DD-4753-815A-D49B61DD8828}" xr6:coauthVersionLast="47" xr6:coauthVersionMax="47" xr10:uidLastSave="{00000000-0000-0000-0000-000000000000}"/>
  <bookViews>
    <workbookView xWindow="-28920" yWindow="1320" windowWidth="29040" windowHeight="17520" xr2:uid="{2E9EB3FC-5556-4D34-9293-EB2466624306}"/>
  </bookViews>
  <sheets>
    <sheet name="Benchsheet" sheetId="1" r:id="rId1"/>
    <sheet name="Pressure Verification" sheetId="2" r:id="rId2"/>
    <sheet name="Oxygen Sat. Table" sheetId="4" r:id="rId3"/>
    <sheet name="Rev Record" sheetId="6" state="hidden" r:id="rId4"/>
  </sheets>
  <definedNames>
    <definedName name="_xlnm.Print_Area" localSheetId="0">Benchsheet!$A$1:$O$37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A27" i="1"/>
  <c r="A24" i="1"/>
  <c r="A21" i="1"/>
  <c r="H9" i="2"/>
  <c r="H10" i="2"/>
  <c r="H11" i="2"/>
  <c r="H12" i="2"/>
  <c r="H13" i="2"/>
  <c r="H14" i="2"/>
  <c r="H15" i="2"/>
  <c r="H16" i="2"/>
  <c r="H17" i="2"/>
  <c r="H18" i="2"/>
  <c r="H19" i="2"/>
  <c r="H8" i="2"/>
  <c r="N33" i="1"/>
  <c r="N31" i="1"/>
  <c r="N28" i="1"/>
  <c r="N25" i="1"/>
  <c r="N22" i="1"/>
  <c r="Q21" i="1"/>
  <c r="Q32" i="1"/>
  <c r="Q31" i="1"/>
  <c r="Q30" i="1"/>
  <c r="Q29" i="1"/>
  <c r="Q28" i="1"/>
  <c r="Q27" i="1"/>
  <c r="Q23" i="1"/>
  <c r="Q22" i="1"/>
  <c r="W21" i="1"/>
  <c r="I21" i="1"/>
  <c r="K21" i="1"/>
  <c r="I22" i="1"/>
  <c r="K22" i="1"/>
  <c r="I23" i="1"/>
  <c r="I24" i="1"/>
  <c r="I25" i="1"/>
  <c r="I26" i="1"/>
  <c r="K26" i="1"/>
  <c r="I27" i="1"/>
  <c r="K27" i="1"/>
  <c r="I28" i="1"/>
  <c r="K28" i="1"/>
  <c r="I29" i="1"/>
  <c r="K29" i="1"/>
  <c r="I30" i="1"/>
  <c r="I31" i="1"/>
  <c r="I32" i="1"/>
  <c r="M28" i="1"/>
  <c r="I36" i="1"/>
  <c r="I35" i="1"/>
  <c r="M35" i="1"/>
  <c r="J35" i="1"/>
  <c r="I34" i="1"/>
  <c r="P34" i="1"/>
  <c r="I33" i="1"/>
  <c r="P33" i="1"/>
  <c r="M33" i="1"/>
  <c r="M30" i="1"/>
  <c r="M29" i="1"/>
  <c r="M27" i="1"/>
  <c r="I20" i="1"/>
  <c r="M20" i="1"/>
  <c r="N20" i="1"/>
  <c r="L8" i="1"/>
  <c r="W30" i="1"/>
  <c r="W27" i="1"/>
  <c r="W24" i="1"/>
  <c r="W25" i="1"/>
  <c r="U24" i="1"/>
  <c r="V27" i="1"/>
  <c r="V28" i="1"/>
  <c r="T27" i="1"/>
  <c r="V24" i="1"/>
  <c r="V25" i="1"/>
  <c r="T24" i="1"/>
  <c r="V30" i="1"/>
  <c r="V21" i="1"/>
  <c r="V22" i="1"/>
  <c r="T21" i="1"/>
  <c r="L23" i="1"/>
  <c r="P23" i="1"/>
  <c r="L22" i="1"/>
  <c r="P22" i="1"/>
  <c r="L21" i="1"/>
  <c r="P21" i="1"/>
  <c r="L20" i="1"/>
  <c r="J20" i="1"/>
  <c r="L34" i="1"/>
  <c r="L33" i="1"/>
  <c r="L36" i="1"/>
  <c r="L35" i="1"/>
  <c r="N8" i="1"/>
  <c r="R74" i="4"/>
  <c r="Q74" i="4"/>
  <c r="P74" i="4"/>
  <c r="O74" i="4"/>
  <c r="N74" i="4"/>
  <c r="M74" i="4"/>
  <c r="L74" i="4"/>
  <c r="K74" i="4"/>
  <c r="J74" i="4"/>
  <c r="I74" i="4"/>
  <c r="H74" i="4"/>
  <c r="G74" i="4"/>
  <c r="F74" i="4"/>
  <c r="E74" i="4"/>
  <c r="C74" i="4"/>
  <c r="R73" i="4"/>
  <c r="Q73" i="4"/>
  <c r="P73" i="4"/>
  <c r="O73" i="4"/>
  <c r="N73" i="4"/>
  <c r="M73" i="4"/>
  <c r="L73" i="4"/>
  <c r="K73" i="4"/>
  <c r="J73" i="4"/>
  <c r="I73" i="4"/>
  <c r="H73" i="4"/>
  <c r="T73" i="4"/>
  <c r="G73" i="4"/>
  <c r="F73" i="4"/>
  <c r="E73" i="4"/>
  <c r="S73" i="4"/>
  <c r="AA73" i="4"/>
  <c r="C73" i="4"/>
  <c r="R72" i="4"/>
  <c r="Q72" i="4"/>
  <c r="P72" i="4"/>
  <c r="O72" i="4"/>
  <c r="N72" i="4"/>
  <c r="M72" i="4"/>
  <c r="L72" i="4"/>
  <c r="K72" i="4"/>
  <c r="J72" i="4"/>
  <c r="I72" i="4"/>
  <c r="H72" i="4"/>
  <c r="G72" i="4"/>
  <c r="F72" i="4"/>
  <c r="E72" i="4"/>
  <c r="C72" i="4"/>
  <c r="R71" i="4"/>
  <c r="Q71" i="4"/>
  <c r="P71" i="4"/>
  <c r="O71" i="4"/>
  <c r="N71" i="4"/>
  <c r="M71" i="4"/>
  <c r="L71" i="4"/>
  <c r="K71" i="4"/>
  <c r="J71" i="4"/>
  <c r="I71" i="4"/>
  <c r="H71" i="4"/>
  <c r="G71" i="4"/>
  <c r="F71" i="4"/>
  <c r="E71" i="4"/>
  <c r="C71" i="4"/>
  <c r="R70" i="4"/>
  <c r="Q70" i="4"/>
  <c r="P70" i="4"/>
  <c r="O70" i="4"/>
  <c r="N70" i="4"/>
  <c r="M70" i="4"/>
  <c r="L70" i="4"/>
  <c r="K70" i="4"/>
  <c r="J70" i="4"/>
  <c r="I70" i="4"/>
  <c r="H70" i="4"/>
  <c r="G70" i="4"/>
  <c r="F70" i="4"/>
  <c r="E70" i="4"/>
  <c r="T70" i="4"/>
  <c r="C70" i="4"/>
  <c r="R69" i="4"/>
  <c r="Q69" i="4"/>
  <c r="P69" i="4"/>
  <c r="O69" i="4"/>
  <c r="N69" i="4"/>
  <c r="M69" i="4"/>
  <c r="L69" i="4"/>
  <c r="K69" i="4"/>
  <c r="J69" i="4"/>
  <c r="I69" i="4"/>
  <c r="H69" i="4"/>
  <c r="G69" i="4"/>
  <c r="F69" i="4"/>
  <c r="E69" i="4"/>
  <c r="C69" i="4"/>
  <c r="R68" i="4"/>
  <c r="Q68" i="4"/>
  <c r="P68" i="4"/>
  <c r="O68" i="4"/>
  <c r="N68" i="4"/>
  <c r="M68" i="4"/>
  <c r="L68" i="4"/>
  <c r="K68" i="4"/>
  <c r="J68" i="4"/>
  <c r="I68" i="4"/>
  <c r="H68" i="4"/>
  <c r="G68" i="4"/>
  <c r="F68" i="4"/>
  <c r="E68" i="4"/>
  <c r="C68" i="4"/>
  <c r="R67" i="4"/>
  <c r="Q67" i="4"/>
  <c r="P67" i="4"/>
  <c r="O67" i="4"/>
  <c r="N67" i="4"/>
  <c r="M67" i="4"/>
  <c r="L67" i="4"/>
  <c r="K67" i="4"/>
  <c r="J67" i="4"/>
  <c r="I67" i="4"/>
  <c r="H67" i="4"/>
  <c r="G67" i="4"/>
  <c r="F67" i="4"/>
  <c r="E67" i="4"/>
  <c r="C67" i="4"/>
  <c r="R66" i="4"/>
  <c r="Q66" i="4"/>
  <c r="P66" i="4"/>
  <c r="O66" i="4"/>
  <c r="N66" i="4"/>
  <c r="M66" i="4"/>
  <c r="L66" i="4"/>
  <c r="K66" i="4"/>
  <c r="J66" i="4"/>
  <c r="I66" i="4"/>
  <c r="H66" i="4"/>
  <c r="G66" i="4"/>
  <c r="F66" i="4"/>
  <c r="E66" i="4"/>
  <c r="C66" i="4"/>
  <c r="R65" i="4"/>
  <c r="Q65" i="4"/>
  <c r="P65" i="4"/>
  <c r="O65" i="4"/>
  <c r="N65" i="4"/>
  <c r="M65" i="4"/>
  <c r="L65" i="4"/>
  <c r="K65" i="4"/>
  <c r="J65" i="4"/>
  <c r="I65" i="4"/>
  <c r="H65" i="4"/>
  <c r="G65" i="4"/>
  <c r="F65" i="4"/>
  <c r="E65" i="4"/>
  <c r="C65" i="4"/>
  <c r="R64" i="4"/>
  <c r="Q64" i="4"/>
  <c r="P64" i="4"/>
  <c r="O64" i="4"/>
  <c r="N64" i="4"/>
  <c r="M64" i="4"/>
  <c r="L64" i="4"/>
  <c r="K64" i="4"/>
  <c r="J64" i="4"/>
  <c r="I64" i="4"/>
  <c r="H64" i="4"/>
  <c r="G64" i="4"/>
  <c r="T64" i="4"/>
  <c r="F64" i="4"/>
  <c r="E64" i="4"/>
  <c r="C64" i="4"/>
  <c r="R63" i="4"/>
  <c r="Q63" i="4"/>
  <c r="P63" i="4"/>
  <c r="O63" i="4"/>
  <c r="N63" i="4"/>
  <c r="M63" i="4"/>
  <c r="L63" i="4"/>
  <c r="K63" i="4"/>
  <c r="J63" i="4"/>
  <c r="I63" i="4"/>
  <c r="H63" i="4"/>
  <c r="G63" i="4"/>
  <c r="F63" i="4"/>
  <c r="E63" i="4"/>
  <c r="S63" i="4"/>
  <c r="C63" i="4"/>
  <c r="R62" i="4"/>
  <c r="Q62" i="4"/>
  <c r="P62" i="4"/>
  <c r="O62" i="4"/>
  <c r="N62" i="4"/>
  <c r="M62" i="4"/>
  <c r="L62" i="4"/>
  <c r="K62" i="4"/>
  <c r="J62" i="4"/>
  <c r="I62" i="4"/>
  <c r="H62" i="4"/>
  <c r="G62" i="4"/>
  <c r="F62" i="4"/>
  <c r="E62" i="4"/>
  <c r="T62" i="4"/>
  <c r="C62" i="4"/>
  <c r="R61" i="4"/>
  <c r="Q61" i="4"/>
  <c r="P61" i="4"/>
  <c r="O61" i="4"/>
  <c r="N61" i="4"/>
  <c r="M61" i="4"/>
  <c r="L61" i="4"/>
  <c r="K61" i="4"/>
  <c r="J61" i="4"/>
  <c r="I61" i="4"/>
  <c r="H61" i="4"/>
  <c r="G61" i="4"/>
  <c r="F61" i="4"/>
  <c r="E61" i="4"/>
  <c r="C61" i="4"/>
  <c r="R60" i="4"/>
  <c r="Q60" i="4"/>
  <c r="P60" i="4"/>
  <c r="O60" i="4"/>
  <c r="N60" i="4"/>
  <c r="M60" i="4"/>
  <c r="L60" i="4"/>
  <c r="K60" i="4"/>
  <c r="J60" i="4"/>
  <c r="I60" i="4"/>
  <c r="H60" i="4"/>
  <c r="G60" i="4"/>
  <c r="S60" i="4"/>
  <c r="F60" i="4"/>
  <c r="E60" i="4"/>
  <c r="C60" i="4"/>
  <c r="R59" i="4"/>
  <c r="Q59" i="4"/>
  <c r="P59" i="4"/>
  <c r="O59" i="4"/>
  <c r="N59" i="4"/>
  <c r="M59" i="4"/>
  <c r="L59" i="4"/>
  <c r="K59" i="4"/>
  <c r="J59" i="4"/>
  <c r="I59" i="4"/>
  <c r="H59" i="4"/>
  <c r="G59" i="4"/>
  <c r="F59" i="4"/>
  <c r="E59" i="4"/>
  <c r="C59" i="4"/>
  <c r="R58" i="4"/>
  <c r="Q58" i="4"/>
  <c r="P58" i="4"/>
  <c r="O58" i="4"/>
  <c r="N58" i="4"/>
  <c r="M58" i="4"/>
  <c r="L58" i="4"/>
  <c r="K58" i="4"/>
  <c r="J58" i="4"/>
  <c r="I58" i="4"/>
  <c r="H58" i="4"/>
  <c r="G58" i="4"/>
  <c r="F58" i="4"/>
  <c r="E58" i="4"/>
  <c r="C58" i="4"/>
  <c r="R57" i="4"/>
  <c r="Q57" i="4"/>
  <c r="P57" i="4"/>
  <c r="O57" i="4"/>
  <c r="N57" i="4"/>
  <c r="M57" i="4"/>
  <c r="L57" i="4"/>
  <c r="K57" i="4"/>
  <c r="J57" i="4"/>
  <c r="I57" i="4"/>
  <c r="H57" i="4"/>
  <c r="G57" i="4"/>
  <c r="F57" i="4"/>
  <c r="E57" i="4"/>
  <c r="T57" i="4"/>
  <c r="C57" i="4"/>
  <c r="R56" i="4"/>
  <c r="Q56" i="4"/>
  <c r="P56" i="4"/>
  <c r="O56" i="4"/>
  <c r="N56" i="4"/>
  <c r="M56" i="4"/>
  <c r="L56" i="4"/>
  <c r="K56" i="4"/>
  <c r="J56" i="4"/>
  <c r="I56" i="4"/>
  <c r="H56" i="4"/>
  <c r="G56" i="4"/>
  <c r="F56" i="4"/>
  <c r="E56" i="4"/>
  <c r="C56" i="4"/>
  <c r="R55" i="4"/>
  <c r="Q55" i="4"/>
  <c r="P55" i="4"/>
  <c r="O55" i="4"/>
  <c r="N55" i="4"/>
  <c r="M55" i="4"/>
  <c r="L55" i="4"/>
  <c r="K55" i="4"/>
  <c r="J55" i="4"/>
  <c r="I55" i="4"/>
  <c r="H55" i="4"/>
  <c r="G55" i="4"/>
  <c r="F55" i="4"/>
  <c r="E55" i="4"/>
  <c r="C55" i="4"/>
  <c r="R54" i="4"/>
  <c r="Q54" i="4"/>
  <c r="P54" i="4"/>
  <c r="O54" i="4"/>
  <c r="N54" i="4"/>
  <c r="M54" i="4"/>
  <c r="L54" i="4"/>
  <c r="K54" i="4"/>
  <c r="J54" i="4"/>
  <c r="I54" i="4"/>
  <c r="H54" i="4"/>
  <c r="G54" i="4"/>
  <c r="F54" i="4"/>
  <c r="E54" i="4"/>
  <c r="C54" i="4"/>
  <c r="R53" i="4"/>
  <c r="Q53" i="4"/>
  <c r="P53" i="4"/>
  <c r="O53" i="4"/>
  <c r="N53" i="4"/>
  <c r="M53" i="4"/>
  <c r="L53" i="4"/>
  <c r="K53" i="4"/>
  <c r="J53" i="4"/>
  <c r="I53" i="4"/>
  <c r="H53" i="4"/>
  <c r="G53" i="4"/>
  <c r="F53" i="4"/>
  <c r="E53" i="4"/>
  <c r="C53" i="4"/>
  <c r="R52" i="4"/>
  <c r="Q52" i="4"/>
  <c r="P52" i="4"/>
  <c r="O52" i="4"/>
  <c r="N52" i="4"/>
  <c r="M52" i="4"/>
  <c r="L52" i="4"/>
  <c r="K52" i="4"/>
  <c r="J52" i="4"/>
  <c r="I52" i="4"/>
  <c r="H52" i="4"/>
  <c r="G52" i="4"/>
  <c r="F52" i="4"/>
  <c r="E52" i="4"/>
  <c r="C52" i="4"/>
  <c r="R51" i="4"/>
  <c r="Q51" i="4"/>
  <c r="P51" i="4"/>
  <c r="O51" i="4"/>
  <c r="N51" i="4"/>
  <c r="M51" i="4"/>
  <c r="L51" i="4"/>
  <c r="K51" i="4"/>
  <c r="J51" i="4"/>
  <c r="I51" i="4"/>
  <c r="H51" i="4"/>
  <c r="G51" i="4"/>
  <c r="S51" i="4"/>
  <c r="F51" i="4"/>
  <c r="E51" i="4"/>
  <c r="C51" i="4"/>
  <c r="R50" i="4"/>
  <c r="Q50" i="4"/>
  <c r="P50" i="4"/>
  <c r="O50" i="4"/>
  <c r="N50" i="4"/>
  <c r="M50" i="4"/>
  <c r="L50" i="4"/>
  <c r="K50" i="4"/>
  <c r="J50" i="4"/>
  <c r="I50" i="4"/>
  <c r="H50" i="4"/>
  <c r="G50" i="4"/>
  <c r="F50" i="4"/>
  <c r="E50" i="4"/>
  <c r="C50" i="4"/>
  <c r="R49" i="4"/>
  <c r="Q49" i="4"/>
  <c r="P49" i="4"/>
  <c r="O49" i="4"/>
  <c r="N49" i="4"/>
  <c r="M49" i="4"/>
  <c r="L49" i="4"/>
  <c r="K49" i="4"/>
  <c r="J49" i="4"/>
  <c r="I49" i="4"/>
  <c r="H49" i="4"/>
  <c r="G49" i="4"/>
  <c r="F49" i="4"/>
  <c r="E49" i="4"/>
  <c r="C49" i="4"/>
  <c r="R48" i="4"/>
  <c r="Q48" i="4"/>
  <c r="P48" i="4"/>
  <c r="O48" i="4"/>
  <c r="N48" i="4"/>
  <c r="M48" i="4"/>
  <c r="L48" i="4"/>
  <c r="K48" i="4"/>
  <c r="J48" i="4"/>
  <c r="I48" i="4"/>
  <c r="H48" i="4"/>
  <c r="G48" i="4"/>
  <c r="F48" i="4"/>
  <c r="E48" i="4"/>
  <c r="C48" i="4"/>
  <c r="R47" i="4"/>
  <c r="Q47" i="4"/>
  <c r="P47" i="4"/>
  <c r="O47" i="4"/>
  <c r="N47" i="4"/>
  <c r="M47" i="4"/>
  <c r="L47" i="4"/>
  <c r="K47" i="4"/>
  <c r="J47" i="4"/>
  <c r="I47" i="4"/>
  <c r="H47" i="4"/>
  <c r="G47" i="4"/>
  <c r="F47" i="4"/>
  <c r="E47" i="4"/>
  <c r="C47" i="4"/>
  <c r="R46" i="4"/>
  <c r="Q46" i="4"/>
  <c r="P46" i="4"/>
  <c r="O46" i="4"/>
  <c r="N46" i="4"/>
  <c r="M46" i="4"/>
  <c r="L46" i="4"/>
  <c r="K46" i="4"/>
  <c r="J46" i="4"/>
  <c r="I46" i="4"/>
  <c r="H46" i="4"/>
  <c r="G46" i="4"/>
  <c r="F46" i="4"/>
  <c r="E46" i="4"/>
  <c r="T46" i="4"/>
  <c r="C46" i="4"/>
  <c r="R45" i="4"/>
  <c r="Q45" i="4"/>
  <c r="P45" i="4"/>
  <c r="O45" i="4"/>
  <c r="N45" i="4"/>
  <c r="M45" i="4"/>
  <c r="L45" i="4"/>
  <c r="K45" i="4"/>
  <c r="J45" i="4"/>
  <c r="I45" i="4"/>
  <c r="H45" i="4"/>
  <c r="G45" i="4"/>
  <c r="F45" i="4"/>
  <c r="E45" i="4"/>
  <c r="C45" i="4"/>
  <c r="R44" i="4"/>
  <c r="Q44" i="4"/>
  <c r="P44" i="4"/>
  <c r="O44" i="4"/>
  <c r="N44" i="4"/>
  <c r="M44" i="4"/>
  <c r="L44" i="4"/>
  <c r="K44" i="4"/>
  <c r="J44" i="4"/>
  <c r="I44" i="4"/>
  <c r="H44" i="4"/>
  <c r="G44" i="4"/>
  <c r="F44" i="4"/>
  <c r="E44" i="4"/>
  <c r="C44" i="4"/>
  <c r="R43" i="4"/>
  <c r="Q43" i="4"/>
  <c r="P43" i="4"/>
  <c r="O43" i="4"/>
  <c r="N43" i="4"/>
  <c r="M43" i="4"/>
  <c r="L43" i="4"/>
  <c r="K43" i="4"/>
  <c r="J43" i="4"/>
  <c r="I43" i="4"/>
  <c r="H43" i="4"/>
  <c r="G43" i="4"/>
  <c r="F43" i="4"/>
  <c r="E43" i="4"/>
  <c r="C43" i="4"/>
  <c r="R42" i="4"/>
  <c r="Q42" i="4"/>
  <c r="P42" i="4"/>
  <c r="O42" i="4"/>
  <c r="N42" i="4"/>
  <c r="M42" i="4"/>
  <c r="L42" i="4"/>
  <c r="K42" i="4"/>
  <c r="J42" i="4"/>
  <c r="I42" i="4"/>
  <c r="H42" i="4"/>
  <c r="G42" i="4"/>
  <c r="F42" i="4"/>
  <c r="E42" i="4"/>
  <c r="C42" i="4"/>
  <c r="R41" i="4"/>
  <c r="Q41" i="4"/>
  <c r="P41" i="4"/>
  <c r="O41" i="4"/>
  <c r="N41" i="4"/>
  <c r="M41" i="4"/>
  <c r="L41" i="4"/>
  <c r="K41" i="4"/>
  <c r="J41" i="4"/>
  <c r="I41" i="4"/>
  <c r="H41" i="4"/>
  <c r="G41" i="4"/>
  <c r="F41" i="4"/>
  <c r="E41" i="4"/>
  <c r="T41" i="4"/>
  <c r="C41" i="4"/>
  <c r="R40" i="4"/>
  <c r="Q40" i="4"/>
  <c r="P40" i="4"/>
  <c r="O40" i="4"/>
  <c r="N40" i="4"/>
  <c r="M40" i="4"/>
  <c r="L40" i="4"/>
  <c r="K40" i="4"/>
  <c r="J40" i="4"/>
  <c r="I40" i="4"/>
  <c r="H40" i="4"/>
  <c r="S40" i="4"/>
  <c r="G40" i="4"/>
  <c r="F40" i="4"/>
  <c r="E40" i="4"/>
  <c r="T40" i="4"/>
  <c r="C40" i="4"/>
  <c r="R39" i="4"/>
  <c r="Q39" i="4"/>
  <c r="P39" i="4"/>
  <c r="O39" i="4"/>
  <c r="N39" i="4"/>
  <c r="M39" i="4"/>
  <c r="L39" i="4"/>
  <c r="K39" i="4"/>
  <c r="J39" i="4"/>
  <c r="I39" i="4"/>
  <c r="H39" i="4"/>
  <c r="G39" i="4"/>
  <c r="F39" i="4"/>
  <c r="E39" i="4"/>
  <c r="C39" i="4"/>
  <c r="R38" i="4"/>
  <c r="Q38" i="4"/>
  <c r="P38" i="4"/>
  <c r="O38" i="4"/>
  <c r="N38" i="4"/>
  <c r="M38" i="4"/>
  <c r="L38" i="4"/>
  <c r="K38" i="4"/>
  <c r="J38" i="4"/>
  <c r="I38" i="4"/>
  <c r="H38" i="4"/>
  <c r="G38" i="4"/>
  <c r="T38" i="4"/>
  <c r="F38" i="4"/>
  <c r="E38" i="4"/>
  <c r="C38" i="4"/>
  <c r="R37" i="4"/>
  <c r="Q37" i="4"/>
  <c r="P37" i="4"/>
  <c r="O37" i="4"/>
  <c r="N37" i="4"/>
  <c r="M37" i="4"/>
  <c r="L37" i="4"/>
  <c r="K37" i="4"/>
  <c r="J37" i="4"/>
  <c r="I37" i="4"/>
  <c r="H37" i="4"/>
  <c r="G37" i="4"/>
  <c r="F37" i="4"/>
  <c r="E37" i="4"/>
  <c r="C37" i="4"/>
  <c r="R36" i="4"/>
  <c r="Q36" i="4"/>
  <c r="P36" i="4"/>
  <c r="O36" i="4"/>
  <c r="N36" i="4"/>
  <c r="M36" i="4"/>
  <c r="L36" i="4"/>
  <c r="K36" i="4"/>
  <c r="J36" i="4"/>
  <c r="I36" i="4"/>
  <c r="H36" i="4"/>
  <c r="G36" i="4"/>
  <c r="F36" i="4"/>
  <c r="S36" i="4"/>
  <c r="E36" i="4"/>
  <c r="C36" i="4"/>
  <c r="R35" i="4"/>
  <c r="Q35" i="4"/>
  <c r="P35" i="4"/>
  <c r="O35" i="4"/>
  <c r="N35" i="4"/>
  <c r="M35" i="4"/>
  <c r="L35" i="4"/>
  <c r="K35" i="4"/>
  <c r="J35" i="4"/>
  <c r="I35" i="4"/>
  <c r="H35" i="4"/>
  <c r="G35" i="4"/>
  <c r="F35" i="4"/>
  <c r="E35" i="4"/>
  <c r="C35" i="4"/>
  <c r="R34" i="4"/>
  <c r="Q34" i="4"/>
  <c r="P34" i="4"/>
  <c r="O34" i="4"/>
  <c r="N34" i="4"/>
  <c r="M34" i="4"/>
  <c r="L34" i="4"/>
  <c r="K34" i="4"/>
  <c r="J34" i="4"/>
  <c r="I34" i="4"/>
  <c r="H34" i="4"/>
  <c r="G34" i="4"/>
  <c r="F34" i="4"/>
  <c r="E34" i="4"/>
  <c r="C34" i="4"/>
  <c r="R33" i="4"/>
  <c r="Q33" i="4"/>
  <c r="P33" i="4"/>
  <c r="O33" i="4"/>
  <c r="N33" i="4"/>
  <c r="M33" i="4"/>
  <c r="L33" i="4"/>
  <c r="K33" i="4"/>
  <c r="J33" i="4"/>
  <c r="I33" i="4"/>
  <c r="H33" i="4"/>
  <c r="G33" i="4"/>
  <c r="F33" i="4"/>
  <c r="E33" i="4"/>
  <c r="C33" i="4"/>
  <c r="R32" i="4"/>
  <c r="Q32" i="4"/>
  <c r="P32" i="4"/>
  <c r="O32" i="4"/>
  <c r="N32" i="4"/>
  <c r="M32" i="4"/>
  <c r="L32" i="4"/>
  <c r="K32" i="4"/>
  <c r="J32" i="4"/>
  <c r="I32" i="4"/>
  <c r="H32" i="4"/>
  <c r="G32" i="4"/>
  <c r="F32" i="4"/>
  <c r="S32" i="4"/>
  <c r="E32" i="4"/>
  <c r="C32" i="4"/>
  <c r="R31" i="4"/>
  <c r="Q31" i="4"/>
  <c r="P31" i="4"/>
  <c r="O31" i="4"/>
  <c r="N31" i="4"/>
  <c r="M31" i="4"/>
  <c r="L31" i="4"/>
  <c r="K31" i="4"/>
  <c r="J31" i="4"/>
  <c r="I31" i="4"/>
  <c r="H31" i="4"/>
  <c r="G31" i="4"/>
  <c r="F31" i="4"/>
  <c r="S31" i="4"/>
  <c r="E31" i="4"/>
  <c r="C31" i="4"/>
  <c r="R30" i="4"/>
  <c r="Q30" i="4"/>
  <c r="P30" i="4"/>
  <c r="O30" i="4"/>
  <c r="N30" i="4"/>
  <c r="M30" i="4"/>
  <c r="L30" i="4"/>
  <c r="K30" i="4"/>
  <c r="J30" i="4"/>
  <c r="I30" i="4"/>
  <c r="H30" i="4"/>
  <c r="G30" i="4"/>
  <c r="F30" i="4"/>
  <c r="E30" i="4"/>
  <c r="S30" i="4"/>
  <c r="C30" i="4"/>
  <c r="R29" i="4"/>
  <c r="Q29" i="4"/>
  <c r="P29" i="4"/>
  <c r="O29" i="4"/>
  <c r="N29" i="4"/>
  <c r="M29" i="4"/>
  <c r="L29" i="4"/>
  <c r="K29" i="4"/>
  <c r="J29" i="4"/>
  <c r="I29" i="4"/>
  <c r="H29" i="4"/>
  <c r="G29" i="4"/>
  <c r="F29" i="4"/>
  <c r="E29" i="4"/>
  <c r="C29" i="4"/>
  <c r="R28" i="4"/>
  <c r="Q28" i="4"/>
  <c r="P28" i="4"/>
  <c r="O28" i="4"/>
  <c r="N28" i="4"/>
  <c r="M28" i="4"/>
  <c r="L28" i="4"/>
  <c r="K28" i="4"/>
  <c r="J28" i="4"/>
  <c r="I28" i="4"/>
  <c r="T28" i="4"/>
  <c r="H28" i="4"/>
  <c r="G28" i="4"/>
  <c r="F28" i="4"/>
  <c r="S28" i="4"/>
  <c r="E28" i="4"/>
  <c r="C28" i="4"/>
  <c r="R27" i="4"/>
  <c r="Q27" i="4"/>
  <c r="P27" i="4"/>
  <c r="O27" i="4"/>
  <c r="N27" i="4"/>
  <c r="M27" i="4"/>
  <c r="L27" i="4"/>
  <c r="K27" i="4"/>
  <c r="J27" i="4"/>
  <c r="I27" i="4"/>
  <c r="S27" i="4"/>
  <c r="H27" i="4"/>
  <c r="G27" i="4"/>
  <c r="F27" i="4"/>
  <c r="T27" i="4"/>
  <c r="E27" i="4"/>
  <c r="C27" i="4"/>
  <c r="R26" i="4"/>
  <c r="Q26" i="4"/>
  <c r="P26" i="4"/>
  <c r="O26" i="4"/>
  <c r="N26" i="4"/>
  <c r="M26" i="4"/>
  <c r="L26" i="4"/>
  <c r="K26" i="4"/>
  <c r="J26" i="4"/>
  <c r="I26" i="4"/>
  <c r="H26" i="4"/>
  <c r="G26" i="4"/>
  <c r="F26" i="4"/>
  <c r="E26" i="4"/>
  <c r="C26" i="4"/>
  <c r="R25" i="4"/>
  <c r="Q25" i="4"/>
  <c r="P25" i="4"/>
  <c r="O25" i="4"/>
  <c r="N25" i="4"/>
  <c r="M25" i="4"/>
  <c r="L25" i="4"/>
  <c r="K25" i="4"/>
  <c r="J25" i="4"/>
  <c r="I25" i="4"/>
  <c r="H25" i="4"/>
  <c r="G25" i="4"/>
  <c r="F25" i="4"/>
  <c r="E25" i="4"/>
  <c r="C25" i="4"/>
  <c r="R24" i="4"/>
  <c r="Q24" i="4"/>
  <c r="P24" i="4"/>
  <c r="O24" i="4"/>
  <c r="N24" i="4"/>
  <c r="M24" i="4"/>
  <c r="L24" i="4"/>
  <c r="K24" i="4"/>
  <c r="J24" i="4"/>
  <c r="I24" i="4"/>
  <c r="H24" i="4"/>
  <c r="G24" i="4"/>
  <c r="T24" i="4"/>
  <c r="F24" i="4"/>
  <c r="E24" i="4"/>
  <c r="C24" i="4"/>
  <c r="R23" i="4"/>
  <c r="Q23" i="4"/>
  <c r="P23" i="4"/>
  <c r="O23" i="4"/>
  <c r="N23" i="4"/>
  <c r="M23" i="4"/>
  <c r="L23" i="4"/>
  <c r="K23" i="4"/>
  <c r="J23" i="4"/>
  <c r="I23" i="4"/>
  <c r="H23" i="4"/>
  <c r="G23" i="4"/>
  <c r="F23" i="4"/>
  <c r="E23" i="4"/>
  <c r="C23" i="4"/>
  <c r="R22" i="4"/>
  <c r="Q22" i="4"/>
  <c r="P22" i="4"/>
  <c r="O22" i="4"/>
  <c r="N22" i="4"/>
  <c r="M22" i="4"/>
  <c r="L22" i="4"/>
  <c r="K22" i="4"/>
  <c r="J22" i="4"/>
  <c r="I22" i="4"/>
  <c r="H22" i="4"/>
  <c r="G22" i="4"/>
  <c r="F22" i="4"/>
  <c r="E22" i="4"/>
  <c r="C22" i="4"/>
  <c r="R21" i="4"/>
  <c r="Q21" i="4"/>
  <c r="P21" i="4"/>
  <c r="O21" i="4"/>
  <c r="N21" i="4"/>
  <c r="M21" i="4"/>
  <c r="L21" i="4"/>
  <c r="K21" i="4"/>
  <c r="J21" i="4"/>
  <c r="I21" i="4"/>
  <c r="H21" i="4"/>
  <c r="G21" i="4"/>
  <c r="F21" i="4"/>
  <c r="E21" i="4"/>
  <c r="C21" i="4"/>
  <c r="R20" i="4"/>
  <c r="Q20" i="4"/>
  <c r="P20" i="4"/>
  <c r="O20" i="4"/>
  <c r="N20" i="4"/>
  <c r="M20" i="4"/>
  <c r="L20" i="4"/>
  <c r="K20" i="4"/>
  <c r="J20" i="4"/>
  <c r="I20" i="4"/>
  <c r="H20" i="4"/>
  <c r="G20" i="4"/>
  <c r="F20" i="4"/>
  <c r="E20" i="4"/>
  <c r="C20" i="4"/>
  <c r="R19" i="4"/>
  <c r="Q19" i="4"/>
  <c r="P19" i="4"/>
  <c r="O19" i="4"/>
  <c r="N19" i="4"/>
  <c r="M19" i="4"/>
  <c r="L19" i="4"/>
  <c r="K19" i="4"/>
  <c r="J19" i="4"/>
  <c r="I19" i="4"/>
  <c r="H19" i="4"/>
  <c r="G19" i="4"/>
  <c r="F19" i="4"/>
  <c r="E19" i="4"/>
  <c r="C19" i="4"/>
  <c r="R18" i="4"/>
  <c r="Q18" i="4"/>
  <c r="P18" i="4"/>
  <c r="O18" i="4"/>
  <c r="N18" i="4"/>
  <c r="M18" i="4"/>
  <c r="L18" i="4"/>
  <c r="K18" i="4"/>
  <c r="J18" i="4"/>
  <c r="I18" i="4"/>
  <c r="H18" i="4"/>
  <c r="G18" i="4"/>
  <c r="F18" i="4"/>
  <c r="E18" i="4"/>
  <c r="C18" i="4"/>
  <c r="R17" i="4"/>
  <c r="Q17" i="4"/>
  <c r="P17" i="4"/>
  <c r="O17" i="4"/>
  <c r="N17" i="4"/>
  <c r="M17" i="4"/>
  <c r="L17" i="4"/>
  <c r="K17" i="4"/>
  <c r="J17" i="4"/>
  <c r="I17" i="4"/>
  <c r="H17" i="4"/>
  <c r="G17" i="4"/>
  <c r="F17" i="4"/>
  <c r="E17" i="4"/>
  <c r="S17" i="4"/>
  <c r="C17" i="4"/>
  <c r="R16" i="4"/>
  <c r="Q16" i="4"/>
  <c r="P16" i="4"/>
  <c r="O16" i="4"/>
  <c r="N16" i="4"/>
  <c r="M16" i="4"/>
  <c r="L16" i="4"/>
  <c r="K16" i="4"/>
  <c r="J16" i="4"/>
  <c r="I16" i="4"/>
  <c r="H16" i="4"/>
  <c r="G16" i="4"/>
  <c r="F16" i="4"/>
  <c r="E16" i="4"/>
  <c r="C16" i="4"/>
  <c r="R15" i="4"/>
  <c r="Q15" i="4"/>
  <c r="P15" i="4"/>
  <c r="O15" i="4"/>
  <c r="N15" i="4"/>
  <c r="M15" i="4"/>
  <c r="L15" i="4"/>
  <c r="K15" i="4"/>
  <c r="J15" i="4"/>
  <c r="I15" i="4"/>
  <c r="H15" i="4"/>
  <c r="G15" i="4"/>
  <c r="F15" i="4"/>
  <c r="E15" i="4"/>
  <c r="C15" i="4"/>
  <c r="R14" i="4"/>
  <c r="Q14" i="4"/>
  <c r="P14" i="4"/>
  <c r="O14" i="4"/>
  <c r="N14" i="4"/>
  <c r="M14" i="4"/>
  <c r="L14" i="4"/>
  <c r="K14" i="4"/>
  <c r="J14" i="4"/>
  <c r="I14" i="4"/>
  <c r="H14" i="4"/>
  <c r="G14" i="4"/>
  <c r="F14" i="4"/>
  <c r="S14" i="4"/>
  <c r="E14" i="4"/>
  <c r="T14" i="4"/>
  <c r="C14" i="4"/>
  <c r="R13" i="4"/>
  <c r="Q13" i="4"/>
  <c r="P13" i="4"/>
  <c r="O13" i="4"/>
  <c r="N13" i="4"/>
  <c r="M13" i="4"/>
  <c r="L13" i="4"/>
  <c r="K13" i="4"/>
  <c r="J13" i="4"/>
  <c r="I13" i="4"/>
  <c r="H13" i="4"/>
  <c r="G13" i="4"/>
  <c r="F13" i="4"/>
  <c r="E13" i="4"/>
  <c r="C13" i="4"/>
  <c r="R12" i="4"/>
  <c r="Q12" i="4"/>
  <c r="P12" i="4"/>
  <c r="O12" i="4"/>
  <c r="N12" i="4"/>
  <c r="M12" i="4"/>
  <c r="L12" i="4"/>
  <c r="K12" i="4"/>
  <c r="J12" i="4"/>
  <c r="I12" i="4"/>
  <c r="H12" i="4"/>
  <c r="G12" i="4"/>
  <c r="F12" i="4"/>
  <c r="E12" i="4"/>
  <c r="C12" i="4"/>
  <c r="R11" i="4"/>
  <c r="Q11" i="4"/>
  <c r="P11" i="4"/>
  <c r="O11" i="4"/>
  <c r="N11" i="4"/>
  <c r="M11" i="4"/>
  <c r="L11" i="4"/>
  <c r="K11" i="4"/>
  <c r="J11" i="4"/>
  <c r="I11" i="4"/>
  <c r="H11" i="4"/>
  <c r="G11" i="4"/>
  <c r="F11" i="4"/>
  <c r="S11" i="4"/>
  <c r="E11" i="4"/>
  <c r="C11" i="4"/>
  <c r="R10" i="4"/>
  <c r="Q10" i="4"/>
  <c r="P10" i="4"/>
  <c r="O10" i="4"/>
  <c r="N10" i="4"/>
  <c r="M10" i="4"/>
  <c r="L10" i="4"/>
  <c r="K10" i="4"/>
  <c r="J10" i="4"/>
  <c r="I10" i="4"/>
  <c r="H10" i="4"/>
  <c r="G10" i="4"/>
  <c r="F10" i="4"/>
  <c r="E10" i="4"/>
  <c r="C10" i="4"/>
  <c r="R9" i="4"/>
  <c r="Q9" i="4"/>
  <c r="P9" i="4"/>
  <c r="O9" i="4"/>
  <c r="N9" i="4"/>
  <c r="M9" i="4"/>
  <c r="L9" i="4"/>
  <c r="K9" i="4"/>
  <c r="J9" i="4"/>
  <c r="I9" i="4"/>
  <c r="H9" i="4"/>
  <c r="G9" i="4"/>
  <c r="F9" i="4"/>
  <c r="E9" i="4"/>
  <c r="C9" i="4"/>
  <c r="R8" i="4"/>
  <c r="Q8" i="4"/>
  <c r="P8" i="4"/>
  <c r="O8" i="4"/>
  <c r="N8" i="4"/>
  <c r="M8" i="4"/>
  <c r="L8" i="4"/>
  <c r="K8" i="4"/>
  <c r="J8" i="4"/>
  <c r="I8" i="4"/>
  <c r="H8" i="4"/>
  <c r="G8" i="4"/>
  <c r="F8" i="4"/>
  <c r="E8" i="4"/>
  <c r="S8" i="4"/>
  <c r="AS8" i="4"/>
  <c r="C8" i="4"/>
  <c r="R7" i="4"/>
  <c r="Q7" i="4"/>
  <c r="P7" i="4"/>
  <c r="O7" i="4"/>
  <c r="N7" i="4"/>
  <c r="M7" i="4"/>
  <c r="L7" i="4"/>
  <c r="K7" i="4"/>
  <c r="J7" i="4"/>
  <c r="I7" i="4"/>
  <c r="H7" i="4"/>
  <c r="G7" i="4"/>
  <c r="F7" i="4"/>
  <c r="E7" i="4"/>
  <c r="C7" i="4"/>
  <c r="R6" i="4"/>
  <c r="Q6" i="4"/>
  <c r="P6" i="4"/>
  <c r="O6" i="4"/>
  <c r="N6" i="4"/>
  <c r="M6" i="4"/>
  <c r="L6" i="4"/>
  <c r="K6" i="4"/>
  <c r="J6" i="4"/>
  <c r="I6" i="4"/>
  <c r="H6" i="4"/>
  <c r="G6" i="4"/>
  <c r="F6" i="4"/>
  <c r="E6" i="4"/>
  <c r="C6" i="4"/>
  <c r="R5" i="4"/>
  <c r="Q5" i="4"/>
  <c r="P5" i="4"/>
  <c r="O5" i="4"/>
  <c r="N5" i="4"/>
  <c r="M5" i="4"/>
  <c r="L5" i="4"/>
  <c r="K5" i="4"/>
  <c r="J5" i="4"/>
  <c r="I5" i="4"/>
  <c r="H5" i="4"/>
  <c r="G5" i="4"/>
  <c r="F5" i="4"/>
  <c r="E5" i="4"/>
  <c r="C5" i="4"/>
  <c r="R3" i="4"/>
  <c r="Q3" i="4"/>
  <c r="P3" i="4"/>
  <c r="O3" i="4"/>
  <c r="N3" i="4"/>
  <c r="M3" i="4"/>
  <c r="L3" i="4"/>
  <c r="K3" i="4"/>
  <c r="J3" i="4"/>
  <c r="I3" i="4"/>
  <c r="H3" i="4"/>
  <c r="G3" i="4"/>
  <c r="F3" i="4"/>
  <c r="E3" i="4"/>
  <c r="D3" i="4"/>
  <c r="G9" i="2"/>
  <c r="G10" i="2"/>
  <c r="I10" i="2"/>
  <c r="G11" i="2"/>
  <c r="G12" i="2"/>
  <c r="J12" i="2"/>
  <c r="I12" i="2"/>
  <c r="K12" i="2"/>
  <c r="G13" i="2"/>
  <c r="G14" i="2"/>
  <c r="I14" i="2"/>
  <c r="G15" i="2"/>
  <c r="I15" i="2"/>
  <c r="G16" i="2"/>
  <c r="I16" i="2"/>
  <c r="J16" i="2"/>
  <c r="K16" i="2"/>
  <c r="G17" i="2"/>
  <c r="I17" i="2"/>
  <c r="G18" i="2"/>
  <c r="G19" i="2"/>
  <c r="G8" i="2"/>
  <c r="I8" i="2"/>
  <c r="L30" i="1"/>
  <c r="P30" i="1"/>
  <c r="L31" i="1"/>
  <c r="P31" i="1"/>
  <c r="L32" i="1"/>
  <c r="P32" i="1"/>
  <c r="V31" i="1"/>
  <c r="T30" i="1"/>
  <c r="L24" i="1"/>
  <c r="P24" i="1"/>
  <c r="L25" i="1"/>
  <c r="P25" i="1"/>
  <c r="L28" i="1"/>
  <c r="P28" i="1"/>
  <c r="L27" i="1"/>
  <c r="P27" i="1"/>
  <c r="L29" i="1"/>
  <c r="P29" i="1"/>
  <c r="L26" i="1"/>
  <c r="P26" i="1"/>
  <c r="T8" i="4"/>
  <c r="T15" i="4"/>
  <c r="T47" i="4"/>
  <c r="T56" i="4"/>
  <c r="T17" i="4"/>
  <c r="T33" i="4"/>
  <c r="S43" i="4"/>
  <c r="S72" i="4"/>
  <c r="S39" i="4"/>
  <c r="T16" i="4"/>
  <c r="T31" i="4"/>
  <c r="AP31" i="4"/>
  <c r="T32" i="4"/>
  <c r="T63" i="4"/>
  <c r="BD63" i="4"/>
  <c r="AU73" i="4"/>
  <c r="AY73" i="4"/>
  <c r="BC73" i="4"/>
  <c r="BG73" i="4"/>
  <c r="BK73" i="4"/>
  <c r="BO73" i="4"/>
  <c r="BS73" i="4"/>
  <c r="BW73" i="4"/>
  <c r="CA73" i="4"/>
  <c r="CE73" i="4"/>
  <c r="CI73" i="4"/>
  <c r="CM73" i="4"/>
  <c r="AV73" i="4"/>
  <c r="BA73" i="4"/>
  <c r="BF73" i="4"/>
  <c r="BL73" i="4"/>
  <c r="BQ73" i="4"/>
  <c r="BV73" i="4"/>
  <c r="CB73" i="4"/>
  <c r="CG73" i="4"/>
  <c r="CL73" i="4"/>
  <c r="AP73" i="4"/>
  <c r="AL73" i="4"/>
  <c r="AH73" i="4"/>
  <c r="AR73" i="4"/>
  <c r="AW73" i="4"/>
  <c r="BB73" i="4"/>
  <c r="BH73" i="4"/>
  <c r="BM73" i="4"/>
  <c r="BR73" i="4"/>
  <c r="BX73" i="4"/>
  <c r="CC73" i="4"/>
  <c r="CH73" i="4"/>
  <c r="CN73" i="4"/>
  <c r="AQ73" i="4"/>
  <c r="AM73" i="4"/>
  <c r="AI73" i="4"/>
  <c r="AS73" i="4"/>
  <c r="AX73" i="4"/>
  <c r="BD73" i="4"/>
  <c r="BI73" i="4"/>
  <c r="BN73" i="4"/>
  <c r="BT73" i="4"/>
  <c r="BY73" i="4"/>
  <c r="CD73" i="4"/>
  <c r="CJ73" i="4"/>
  <c r="AN73" i="4"/>
  <c r="AJ73" i="4"/>
  <c r="AT73" i="4"/>
  <c r="BP73" i="4"/>
  <c r="CK73" i="4"/>
  <c r="AE73" i="4"/>
  <c r="Z73" i="4"/>
  <c r="V73" i="4"/>
  <c r="AZ73" i="4"/>
  <c r="BU73" i="4"/>
  <c r="AK73" i="4"/>
  <c r="AF73" i="4"/>
  <c r="AB73" i="4"/>
  <c r="Y73" i="4"/>
  <c r="BE73" i="4"/>
  <c r="BZ73" i="4"/>
  <c r="AO73" i="4"/>
  <c r="AG73" i="4"/>
  <c r="AC73" i="4"/>
  <c r="X73" i="4"/>
  <c r="BJ73" i="4"/>
  <c r="CF73" i="4"/>
  <c r="T74" i="4"/>
  <c r="T12" i="4"/>
  <c r="T20" i="4"/>
  <c r="T36" i="4"/>
  <c r="AV36" i="4"/>
  <c r="T44" i="4"/>
  <c r="T52" i="4"/>
  <c r="T60" i="4"/>
  <c r="T68" i="4"/>
  <c r="W73" i="4"/>
  <c r="AD73" i="4"/>
  <c r="AZ60" i="4"/>
  <c r="BW60" i="4"/>
  <c r="AU60" i="4"/>
  <c r="BQ31" i="4"/>
  <c r="AB31" i="4"/>
  <c r="AI31" i="4"/>
  <c r="AT40" i="4"/>
  <c r="AX40" i="4"/>
  <c r="BB40" i="4"/>
  <c r="BF40" i="4"/>
  <c r="BJ40" i="4"/>
  <c r="BN40" i="4"/>
  <c r="BR40" i="4"/>
  <c r="BV40" i="4"/>
  <c r="BZ40" i="4"/>
  <c r="CD40" i="4"/>
  <c r="CH40" i="4"/>
  <c r="CL40" i="4"/>
  <c r="AV40" i="4"/>
  <c r="BA40" i="4"/>
  <c r="BG40" i="4"/>
  <c r="BL40" i="4"/>
  <c r="BQ40" i="4"/>
  <c r="BW40" i="4"/>
  <c r="CB40" i="4"/>
  <c r="CG40" i="4"/>
  <c r="CM40" i="4"/>
  <c r="AR40" i="4"/>
  <c r="AW40" i="4"/>
  <c r="BC40" i="4"/>
  <c r="BH40" i="4"/>
  <c r="BM40" i="4"/>
  <c r="BS40" i="4"/>
  <c r="BX40" i="4"/>
  <c r="CC40" i="4"/>
  <c r="CI40" i="4"/>
  <c r="CN40" i="4"/>
  <c r="AS40" i="4"/>
  <c r="AY40" i="4"/>
  <c r="BD40" i="4"/>
  <c r="BI40" i="4"/>
  <c r="BO40" i="4"/>
  <c r="BT40" i="4"/>
  <c r="BY40" i="4"/>
  <c r="CE40" i="4"/>
  <c r="CJ40" i="4"/>
  <c r="BK40" i="4"/>
  <c r="CF40" i="4"/>
  <c r="AU40" i="4"/>
  <c r="BP40" i="4"/>
  <c r="CK40" i="4"/>
  <c r="AZ40" i="4"/>
  <c r="BU40" i="4"/>
  <c r="BE40" i="4"/>
  <c r="AQ40" i="4"/>
  <c r="AM40" i="4"/>
  <c r="AI40" i="4"/>
  <c r="CA40" i="4"/>
  <c r="AN40" i="4"/>
  <c r="AJ40" i="4"/>
  <c r="AO40" i="4"/>
  <c r="AK40" i="4"/>
  <c r="AL40" i="4"/>
  <c r="AH40" i="4"/>
  <c r="AF40" i="4"/>
  <c r="AB40" i="4"/>
  <c r="Y40" i="4"/>
  <c r="AP40" i="4"/>
  <c r="AG40" i="4"/>
  <c r="AC40" i="4"/>
  <c r="X40" i="4"/>
  <c r="AD40" i="4"/>
  <c r="AA40" i="4"/>
  <c r="W40" i="4"/>
  <c r="AE40" i="4"/>
  <c r="Z40" i="4"/>
  <c r="V40" i="4"/>
  <c r="V36" i="4"/>
  <c r="Y36" i="4"/>
  <c r="CG36" i="4"/>
  <c r="CE36" i="4"/>
  <c r="AU36" i="4"/>
  <c r="BZ36" i="4"/>
  <c r="AT36" i="4"/>
  <c r="CJ36" i="4"/>
  <c r="BD36" i="4"/>
  <c r="V8" i="4"/>
  <c r="X8" i="4"/>
  <c r="AK8" i="4"/>
  <c r="BM8" i="4"/>
  <c r="CC8" i="4"/>
  <c r="AV8" i="4"/>
  <c r="AZ8" i="4"/>
  <c r="BD8" i="4"/>
  <c r="BI60" i="4"/>
  <c r="BT63" i="4"/>
  <c r="CJ63" i="4"/>
  <c r="BA63" i="4"/>
  <c r="BQ63" i="4"/>
  <c r="CG63" i="4"/>
  <c r="BJ63" i="4"/>
  <c r="AN63" i="4"/>
  <c r="BK63" i="4"/>
  <c r="AO63" i="4"/>
  <c r="BN63" i="4"/>
  <c r="AP63" i="4"/>
  <c r="AI63" i="4"/>
  <c r="BO63" i="4"/>
  <c r="W63" i="4"/>
  <c r="Z63" i="4"/>
  <c r="AH63" i="4"/>
  <c r="AR63" i="4"/>
  <c r="BH63" i="4"/>
  <c r="BX63" i="4"/>
  <c r="CN63" i="4"/>
  <c r="BE63" i="4"/>
  <c r="BU63" i="4"/>
  <c r="CK63" i="4"/>
  <c r="BR63" i="4"/>
  <c r="AJ63" i="4"/>
  <c r="BS63" i="4"/>
  <c r="AK63" i="4"/>
  <c r="BV63" i="4"/>
  <c r="AL63" i="4"/>
  <c r="AG63" i="4"/>
  <c r="AM63" i="4"/>
  <c r="BW63" i="4"/>
  <c r="V63" i="4"/>
  <c r="AF63" i="4"/>
  <c r="AV63" i="4"/>
  <c r="BL63" i="4"/>
  <c r="CB63" i="4"/>
  <c r="AS63" i="4"/>
  <c r="BI63" i="4"/>
  <c r="BY63" i="4"/>
  <c r="AT63" i="4"/>
  <c r="BZ63" i="4"/>
  <c r="AU63" i="4"/>
  <c r="CA63" i="4"/>
  <c r="AX63" i="4"/>
  <c r="CD63" i="4"/>
  <c r="BG63" i="4"/>
  <c r="AC63" i="4"/>
  <c r="AD63" i="4"/>
  <c r="AQ63" i="4"/>
  <c r="AY63" i="4"/>
  <c r="AB63" i="4"/>
  <c r="AZ63" i="4"/>
  <c r="BP63" i="4"/>
  <c r="CF63" i="4"/>
  <c r="AW63" i="4"/>
  <c r="BM63" i="4"/>
  <c r="CC63" i="4"/>
  <c r="BB63" i="4"/>
  <c r="CH63" i="4"/>
  <c r="BC63" i="4"/>
  <c r="CI63" i="4"/>
  <c r="BF63" i="4"/>
  <c r="CL63" i="4"/>
  <c r="CM63" i="4"/>
  <c r="X63" i="4"/>
  <c r="AA63" i="4"/>
  <c r="AE63" i="4"/>
  <c r="CE63" i="4"/>
  <c r="Y63" i="4"/>
  <c r="W36" i="4"/>
  <c r="AF36" i="4"/>
  <c r="AM36" i="4"/>
  <c r="BO36" i="4"/>
  <c r="CA36" i="4"/>
  <c r="BR36" i="4"/>
  <c r="BI36" i="4"/>
  <c r="CB36" i="4"/>
  <c r="AR36" i="4"/>
  <c r="BH36" i="4"/>
  <c r="BX36" i="4"/>
  <c r="CN36" i="4"/>
  <c r="BE36" i="4"/>
  <c r="AX36" i="4"/>
  <c r="BN36" i="4"/>
  <c r="CD36" i="4"/>
  <c r="BS36" i="4"/>
  <c r="BK36" i="4"/>
  <c r="AY36" i="4"/>
  <c r="CM36" i="4"/>
  <c r="AQ36" i="4"/>
  <c r="AN36" i="4"/>
  <c r="AP36" i="4"/>
  <c r="AC36" i="4"/>
  <c r="AA36" i="4"/>
  <c r="AG36" i="4"/>
  <c r="AZ36" i="4"/>
  <c r="BP36" i="4"/>
  <c r="CF36" i="4"/>
  <c r="AW36" i="4"/>
  <c r="BM36" i="4"/>
  <c r="BF36" i="4"/>
  <c r="BV36" i="4"/>
  <c r="CL36" i="4"/>
  <c r="CI36" i="4"/>
  <c r="CC36" i="4"/>
  <c r="BW36" i="4"/>
  <c r="BQ36" i="4"/>
  <c r="AI36" i="4"/>
  <c r="AO36" i="4"/>
  <c r="AB36" i="4"/>
  <c r="AH36" i="4"/>
  <c r="AL36" i="4"/>
  <c r="Z36" i="4"/>
  <c r="AV32" i="4"/>
  <c r="BL32" i="4"/>
  <c r="CB32" i="4"/>
  <c r="AS32" i="4"/>
  <c r="BI32" i="4"/>
  <c r="BY32" i="4"/>
  <c r="AT32" i="4"/>
  <c r="BJ32" i="4"/>
  <c r="BZ32" i="4"/>
  <c r="AU32" i="4"/>
  <c r="BO32" i="4"/>
  <c r="CI32" i="4"/>
  <c r="AQ32" i="4"/>
  <c r="AJ32" i="4"/>
  <c r="AF32" i="4"/>
  <c r="AC32" i="4"/>
  <c r="AA32" i="4"/>
  <c r="Z32" i="4"/>
  <c r="AZ32" i="4"/>
  <c r="BP32" i="4"/>
  <c r="CF32" i="4"/>
  <c r="AW32" i="4"/>
  <c r="BM32" i="4"/>
  <c r="CC32" i="4"/>
  <c r="AX32" i="4"/>
  <c r="BN32" i="4"/>
  <c r="CD32" i="4"/>
  <c r="BK32" i="4"/>
  <c r="CE32" i="4"/>
  <c r="BG32" i="4"/>
  <c r="AM32" i="4"/>
  <c r="AO32" i="4"/>
  <c r="AB32" i="4"/>
  <c r="X32" i="4"/>
  <c r="W32" i="4"/>
  <c r="V32" i="4"/>
  <c r="BD32" i="4"/>
  <c r="BT32" i="4"/>
  <c r="CJ32" i="4"/>
  <c r="BA32" i="4"/>
  <c r="BQ32" i="4"/>
  <c r="CG32" i="4"/>
  <c r="BB32" i="4"/>
  <c r="BR32" i="4"/>
  <c r="CH32" i="4"/>
  <c r="CA32" i="4"/>
  <c r="BC32" i="4"/>
  <c r="BW32" i="4"/>
  <c r="AI32" i="4"/>
  <c r="AK32" i="4"/>
  <c r="Y32" i="4"/>
  <c r="AL32" i="4"/>
  <c r="AP32" i="4"/>
  <c r="AR32" i="4"/>
  <c r="BH32" i="4"/>
  <c r="BX32" i="4"/>
  <c r="CN32" i="4"/>
  <c r="BE32" i="4"/>
  <c r="BU32" i="4"/>
  <c r="CK32" i="4"/>
  <c r="BF32" i="4"/>
  <c r="BV32" i="4"/>
  <c r="CL32" i="4"/>
  <c r="AY32" i="4"/>
  <c r="BS32" i="4"/>
  <c r="CM32" i="4"/>
  <c r="AN32" i="4"/>
  <c r="AH32" i="4"/>
  <c r="AG32" i="4"/>
  <c r="AD32" i="4"/>
  <c r="AE32" i="4"/>
  <c r="BG17" i="4"/>
  <c r="BW17" i="4"/>
  <c r="CM17" i="4"/>
  <c r="BD17" i="4"/>
  <c r="BT17" i="4"/>
  <c r="CJ17" i="4"/>
  <c r="BI17" i="4"/>
  <c r="AT17" i="4"/>
  <c r="BZ17" i="4"/>
  <c r="BM17" i="4"/>
  <c r="BF17" i="4"/>
  <c r="AX17" i="4"/>
  <c r="AH17" i="4"/>
  <c r="AN17" i="4"/>
  <c r="Z17" i="4"/>
  <c r="Y17" i="4"/>
  <c r="AK17" i="4"/>
  <c r="AU17" i="4"/>
  <c r="BK17" i="4"/>
  <c r="CA17" i="4"/>
  <c r="AR17" i="4"/>
  <c r="BH17" i="4"/>
  <c r="BX17" i="4"/>
  <c r="CN17" i="4"/>
  <c r="BQ17" i="4"/>
  <c r="BB17" i="4"/>
  <c r="CH17" i="4"/>
  <c r="BU17" i="4"/>
  <c r="CL17" i="4"/>
  <c r="CD17" i="4"/>
  <c r="AQ17" i="4"/>
  <c r="AJ17" i="4"/>
  <c r="V17" i="4"/>
  <c r="AG17" i="4"/>
  <c r="W17" i="4"/>
  <c r="AY17" i="4"/>
  <c r="BO17" i="4"/>
  <c r="CE17" i="4"/>
  <c r="AV17" i="4"/>
  <c r="BL17" i="4"/>
  <c r="CB17" i="4"/>
  <c r="AS17" i="4"/>
  <c r="BY17" i="4"/>
  <c r="BJ17" i="4"/>
  <c r="AW17" i="4"/>
  <c r="CC17" i="4"/>
  <c r="BN17" i="4"/>
  <c r="AP17" i="4"/>
  <c r="AM17" i="4"/>
  <c r="AO17" i="4"/>
  <c r="AF17" i="4"/>
  <c r="AC17" i="4"/>
  <c r="AA17" i="4"/>
  <c r="BC17" i="4"/>
  <c r="BS17" i="4"/>
  <c r="CI17" i="4"/>
  <c r="AZ17" i="4"/>
  <c r="BP17" i="4"/>
  <c r="CF17" i="4"/>
  <c r="BA17" i="4"/>
  <c r="CG17" i="4"/>
  <c r="BR17" i="4"/>
  <c r="BE17" i="4"/>
  <c r="CK17" i="4"/>
  <c r="BV17" i="4"/>
  <c r="AL17" i="4"/>
  <c r="AI17" i="4"/>
  <c r="AE17" i="4"/>
  <c r="AB17" i="4"/>
  <c r="X17" i="4"/>
  <c r="AD17" i="4"/>
  <c r="AX8" i="4"/>
  <c r="BN8" i="4"/>
  <c r="CD8" i="4"/>
  <c r="AY8" i="4"/>
  <c r="BT8" i="4"/>
  <c r="AU8" i="4"/>
  <c r="BP8" i="4"/>
  <c r="CK8" i="4"/>
  <c r="CB8" i="4"/>
  <c r="BS8" i="4"/>
  <c r="BW8" i="4"/>
  <c r="CG8" i="4"/>
  <c r="AM8" i="4"/>
  <c r="AO8" i="4"/>
  <c r="AB8" i="4"/>
  <c r="AC8" i="4"/>
  <c r="W8" i="4"/>
  <c r="Z8" i="4"/>
  <c r="BF8" i="4"/>
  <c r="BV8" i="4"/>
  <c r="CL8" i="4"/>
  <c r="BI8" i="4"/>
  <c r="CE8" i="4"/>
  <c r="BE8" i="4"/>
  <c r="CA8" i="4"/>
  <c r="BG8" i="4"/>
  <c r="AW8" i="4"/>
  <c r="CN8" i="4"/>
  <c r="BX8" i="4"/>
  <c r="CI8" i="4"/>
  <c r="AN8" i="4"/>
  <c r="AL8" i="4"/>
  <c r="AP8" i="4"/>
  <c r="AD8" i="4"/>
  <c r="AH8" i="4"/>
  <c r="AD36" i="4"/>
  <c r="AK36" i="4"/>
  <c r="BY36" i="4"/>
  <c r="CK36" i="4"/>
  <c r="BG36" i="4"/>
  <c r="BJ36" i="4"/>
  <c r="BA36" i="4"/>
  <c r="BT36" i="4"/>
  <c r="AR8" i="4"/>
  <c r="Y8" i="4"/>
  <c r="AI8" i="4"/>
  <c r="BC8" i="4"/>
  <c r="CM8" i="4"/>
  <c r="BU8" i="4"/>
  <c r="BY8" i="4"/>
  <c r="CH8" i="4"/>
  <c r="BB8" i="4"/>
  <c r="CD31" i="4"/>
  <c r="AM60" i="4"/>
  <c r="AE36" i="4"/>
  <c r="X36" i="4"/>
  <c r="AJ36" i="4"/>
  <c r="BC36" i="4"/>
  <c r="BU36" i="4"/>
  <c r="CH36" i="4"/>
  <c r="BB36" i="4"/>
  <c r="AS36" i="4"/>
  <c r="BL36" i="4"/>
  <c r="CE31" i="4"/>
  <c r="AF60" i="4"/>
  <c r="O20" i="1"/>
  <c r="K20" i="1"/>
  <c r="M34" i="1"/>
  <c r="S33" i="1"/>
  <c r="J34" i="1"/>
  <c r="P35" i="1"/>
  <c r="J22" i="1"/>
  <c r="J32" i="1"/>
  <c r="K32" i="1"/>
  <c r="M32" i="1"/>
  <c r="J24" i="1"/>
  <c r="Q24" i="1"/>
  <c r="J25" i="1"/>
  <c r="Q25" i="1"/>
  <c r="J29" i="1"/>
  <c r="J28" i="1"/>
  <c r="J27" i="1"/>
  <c r="J31" i="1"/>
  <c r="J30" i="1"/>
  <c r="K30" i="1"/>
  <c r="J21" i="1"/>
  <c r="J23" i="1"/>
  <c r="K23" i="1"/>
  <c r="M23" i="1"/>
  <c r="J26" i="1"/>
  <c r="Q26" i="1"/>
  <c r="M26" i="1"/>
  <c r="M21" i="1"/>
  <c r="M24" i="1"/>
  <c r="M22" i="1"/>
  <c r="R21" i="1"/>
  <c r="W28" i="1"/>
  <c r="U27" i="1"/>
  <c r="W31" i="1"/>
  <c r="U30" i="1"/>
  <c r="K31" i="1"/>
  <c r="M31" i="1"/>
  <c r="S30" i="1"/>
  <c r="M25" i="1"/>
  <c r="W22" i="1"/>
  <c r="U21" i="1"/>
  <c r="K25" i="1"/>
  <c r="K24" i="1"/>
  <c r="BC60" i="4"/>
  <c r="BP60" i="4"/>
  <c r="AN60" i="4"/>
  <c r="AP60" i="4"/>
  <c r="BV60" i="4"/>
  <c r="CM60" i="4"/>
  <c r="CG60" i="4"/>
  <c r="Y60" i="4"/>
  <c r="AT60" i="4"/>
  <c r="BK60" i="4"/>
  <c r="BX60" i="4"/>
  <c r="AS60" i="4"/>
  <c r="AD60" i="4"/>
  <c r="CB60" i="4"/>
  <c r="BM60" i="4"/>
  <c r="BB60" i="4"/>
  <c r="BS60" i="4"/>
  <c r="CF60" i="4"/>
  <c r="BY60" i="4"/>
  <c r="W60" i="4"/>
  <c r="CL60" i="4"/>
  <c r="BD60" i="4"/>
  <c r="BE60" i="4"/>
  <c r="AC60" i="4"/>
  <c r="BJ60" i="4"/>
  <c r="CA60" i="4"/>
  <c r="CN60" i="4"/>
  <c r="AK60" i="4"/>
  <c r="AE60" i="4"/>
  <c r="BO60" i="4"/>
  <c r="CK60" i="4"/>
  <c r="BR60" i="4"/>
  <c r="CI60" i="4"/>
  <c r="BQ60" i="4"/>
  <c r="AB60" i="4"/>
  <c r="V60" i="4"/>
  <c r="BG60" i="4"/>
  <c r="BT60" i="4"/>
  <c r="AJ60" i="4"/>
  <c r="AH60" i="4"/>
  <c r="BZ60" i="4"/>
  <c r="AR60" i="4"/>
  <c r="AQ60" i="4"/>
  <c r="AW60" i="4"/>
  <c r="AA60" i="4"/>
  <c r="AX60" i="4"/>
  <c r="BL60" i="4"/>
  <c r="T61" i="4"/>
  <c r="S61" i="4"/>
  <c r="BN60" i="4"/>
  <c r="Z60" i="4"/>
  <c r="AJ31" i="4"/>
  <c r="AL60" i="4"/>
  <c r="BL31" i="4"/>
  <c r="BP31" i="4"/>
  <c r="BX31" i="4"/>
  <c r="X60" i="4"/>
  <c r="CC60" i="4"/>
  <c r="BF60" i="4"/>
  <c r="CH60" i="4"/>
  <c r="CG31" i="4"/>
  <c r="BC31" i="4"/>
  <c r="BD31" i="4"/>
  <c r="X31" i="4"/>
  <c r="BE31" i="4"/>
  <c r="BV31" i="4"/>
  <c r="CM31" i="4"/>
  <c r="AO31" i="4"/>
  <c r="AH31" i="4"/>
  <c r="AT31" i="4"/>
  <c r="BK31" i="4"/>
  <c r="CJ31" i="4"/>
  <c r="AD31" i="4"/>
  <c r="AX31" i="4"/>
  <c r="AY31" i="4"/>
  <c r="BB31" i="4"/>
  <c r="BS31" i="4"/>
  <c r="BH31" i="4"/>
  <c r="W31" i="4"/>
  <c r="BU31" i="4"/>
  <c r="CL31" i="4"/>
  <c r="AZ31" i="4"/>
  <c r="AL31" i="4"/>
  <c r="AS31" i="4"/>
  <c r="BJ31" i="4"/>
  <c r="CA31" i="4"/>
  <c r="AN31" i="4"/>
  <c r="AE31" i="4"/>
  <c r="AA31" i="4"/>
  <c r="CC31" i="4"/>
  <c r="BA31" i="4"/>
  <c r="BR31" i="4"/>
  <c r="CI31" i="4"/>
  <c r="CN31" i="4"/>
  <c r="V31" i="4"/>
  <c r="CK31" i="4"/>
  <c r="BG31" i="4"/>
  <c r="BT31" i="4"/>
  <c r="AM31" i="4"/>
  <c r="BI31" i="4"/>
  <c r="BZ31" i="4"/>
  <c r="AV31" i="4"/>
  <c r="AK31" i="4"/>
  <c r="AF31" i="4"/>
  <c r="AR31" i="4"/>
  <c r="AC31" i="4"/>
  <c r="T67" i="4"/>
  <c r="S67" i="4"/>
  <c r="T71" i="4"/>
  <c r="S71" i="4"/>
  <c r="CE60" i="4"/>
  <c r="AW31" i="4"/>
  <c r="Z31" i="4"/>
  <c r="CD60" i="4"/>
  <c r="AG31" i="4"/>
  <c r="AU31" i="4"/>
  <c r="BW31" i="4"/>
  <c r="CB31" i="4"/>
  <c r="BU60" i="4"/>
  <c r="AO60" i="4"/>
  <c r="AG60" i="4"/>
  <c r="BA60" i="4"/>
  <c r="BN31" i="4"/>
  <c r="AV60" i="4"/>
  <c r="BM31" i="4"/>
  <c r="Y31" i="4"/>
  <c r="AY60" i="4"/>
  <c r="CF31" i="4"/>
  <c r="BO31" i="4"/>
  <c r="BY31" i="4"/>
  <c r="BF31" i="4"/>
  <c r="CH31" i="4"/>
  <c r="BH60" i="4"/>
  <c r="CJ60" i="4"/>
  <c r="AI60" i="4"/>
  <c r="BJ8" i="4"/>
  <c r="CJ8" i="4"/>
  <c r="BH8" i="4"/>
  <c r="AJ8" i="4"/>
  <c r="AE8" i="4"/>
  <c r="BZ8" i="4"/>
  <c r="BK8" i="4"/>
  <c r="BA8" i="4"/>
  <c r="AF8" i="4"/>
  <c r="AA8" i="4"/>
  <c r="BQ8" i="4"/>
  <c r="AT8" i="4"/>
  <c r="AG8" i="4"/>
  <c r="CF8" i="4"/>
  <c r="T21" i="4"/>
  <c r="S21" i="4"/>
  <c r="T45" i="4"/>
  <c r="S45" i="4"/>
  <c r="I11" i="2"/>
  <c r="T7" i="4"/>
  <c r="T11" i="4"/>
  <c r="S16" i="4"/>
  <c r="S20" i="4"/>
  <c r="T35" i="4"/>
  <c r="S35" i="4"/>
  <c r="T39" i="4"/>
  <c r="T48" i="4"/>
  <c r="T53" i="4"/>
  <c r="CK53" i="4"/>
  <c r="S53" i="4"/>
  <c r="S64" i="4"/>
  <c r="T69" i="4"/>
  <c r="S69" i="4"/>
  <c r="S5" i="4"/>
  <c r="T5" i="4"/>
  <c r="S6" i="4"/>
  <c r="S10" i="4"/>
  <c r="T10" i="4"/>
  <c r="S15" i="4"/>
  <c r="T19" i="4"/>
  <c r="S34" i="4"/>
  <c r="T34" i="4"/>
  <c r="T37" i="4"/>
  <c r="S37" i="4"/>
  <c r="S38" i="4"/>
  <c r="S42" i="4"/>
  <c r="T42" i="4"/>
  <c r="S47" i="4"/>
  <c r="T51" i="4"/>
  <c r="S70" i="4"/>
  <c r="S74" i="4"/>
  <c r="T9" i="4"/>
  <c r="S9" i="4"/>
  <c r="T13" i="4"/>
  <c r="S18" i="4"/>
  <c r="T18" i="4"/>
  <c r="S24" i="4"/>
  <c r="AZ24" i="4"/>
  <c r="S41" i="4"/>
  <c r="S46" i="4"/>
  <c r="S50" i="4"/>
  <c r="T50" i="4"/>
  <c r="T72" i="4"/>
  <c r="S13" i="4"/>
  <c r="S66" i="4"/>
  <c r="CD35" i="4"/>
  <c r="AE35" i="4"/>
  <c r="BJ47" i="4"/>
  <c r="AI47" i="4"/>
  <c r="AT47" i="4"/>
  <c r="CH47" i="4"/>
  <c r="V47" i="4"/>
  <c r="BC47" i="4"/>
  <c r="AZ47" i="4"/>
  <c r="BQ47" i="4"/>
  <c r="CF47" i="4"/>
  <c r="AO47" i="4"/>
  <c r="CG47" i="4"/>
  <c r="W47" i="4"/>
  <c r="AW47" i="4"/>
  <c r="CM47" i="4"/>
  <c r="AA47" i="4"/>
  <c r="CN47" i="4"/>
  <c r="BN47" i="4"/>
  <c r="BW47" i="4"/>
  <c r="BF47" i="4"/>
  <c r="CC47" i="4"/>
  <c r="AL47" i="4"/>
  <c r="BU47" i="4"/>
  <c r="BH47" i="4"/>
  <c r="AB47" i="4"/>
  <c r="BP47" i="4"/>
  <c r="AA37" i="4"/>
  <c r="BW37" i="4"/>
  <c r="CM37" i="4"/>
  <c r="BR37" i="4"/>
  <c r="BV37" i="4"/>
  <c r="BX37" i="4"/>
  <c r="AE37" i="4"/>
  <c r="AU37" i="4"/>
  <c r="BK37" i="4"/>
  <c r="BY37" i="4"/>
  <c r="BL37" i="4"/>
  <c r="AX37" i="4"/>
  <c r="AM37" i="4"/>
  <c r="AB37" i="4"/>
  <c r="BS37" i="4"/>
  <c r="BN37" i="4"/>
  <c r="AO37" i="4"/>
  <c r="AY37" i="4"/>
  <c r="BB37" i="4"/>
  <c r="BT37" i="4"/>
  <c r="AK37" i="4"/>
  <c r="Y37" i="4"/>
  <c r="BQ37" i="4"/>
  <c r="BJ37" i="4"/>
  <c r="AH37" i="4"/>
  <c r="AG37" i="4"/>
  <c r="BF37" i="4"/>
  <c r="AW37" i="4"/>
  <c r="AI37" i="4"/>
  <c r="AD37" i="4"/>
  <c r="AD45" i="4"/>
  <c r="W45" i="4"/>
  <c r="BA45" i="4"/>
  <c r="BQ45" i="4"/>
  <c r="CG45" i="4"/>
  <c r="BE45" i="4"/>
  <c r="BU45" i="4"/>
  <c r="BM45" i="4"/>
  <c r="AV45" i="4"/>
  <c r="BR45" i="4"/>
  <c r="CM45" i="4"/>
  <c r="BH45" i="4"/>
  <c r="CD45" i="4"/>
  <c r="AY45" i="4"/>
  <c r="BT45" i="4"/>
  <c r="AZ45" i="4"/>
  <c r="BK45" i="4"/>
  <c r="AL45" i="4"/>
  <c r="AM45" i="4"/>
  <c r="AG45" i="4"/>
  <c r="AF45" i="4"/>
  <c r="AK45" i="4"/>
  <c r="AS45" i="4"/>
  <c r="BY45" i="4"/>
  <c r="BB45" i="4"/>
  <c r="BW45" i="4"/>
  <c r="AR45" i="4"/>
  <c r="BN45" i="4"/>
  <c r="CI45" i="4"/>
  <c r="BD45" i="4"/>
  <c r="BZ45" i="4"/>
  <c r="BV45" i="4"/>
  <c r="CF45" i="4"/>
  <c r="AH45" i="4"/>
  <c r="AI45" i="4"/>
  <c r="AE45" i="4"/>
  <c r="AB45" i="4"/>
  <c r="AC45" i="4"/>
  <c r="AA45" i="4"/>
  <c r="AW45" i="4"/>
  <c r="CC45" i="4"/>
  <c r="BG45" i="4"/>
  <c r="CB45" i="4"/>
  <c r="AX45" i="4"/>
  <c r="BS45" i="4"/>
  <c r="CN45" i="4"/>
  <c r="BJ45" i="4"/>
  <c r="CE45" i="4"/>
  <c r="BF45" i="4"/>
  <c r="BP45" i="4"/>
  <c r="CL45" i="4"/>
  <c r="AN45" i="4"/>
  <c r="Z45" i="4"/>
  <c r="Y45" i="4"/>
  <c r="X45" i="4"/>
  <c r="CH45" i="4"/>
  <c r="BO45" i="4"/>
  <c r="AQ45" i="4"/>
  <c r="AO45" i="4"/>
  <c r="BI45" i="4"/>
  <c r="BC45" i="4"/>
  <c r="CJ45" i="4"/>
  <c r="AJ45" i="4"/>
  <c r="CK45" i="4"/>
  <c r="BX45" i="4"/>
  <c r="CA45" i="4"/>
  <c r="V45" i="4"/>
  <c r="BL45" i="4"/>
  <c r="AT45" i="4"/>
  <c r="AP45" i="4"/>
  <c r="AU45" i="4"/>
  <c r="AW9" i="4"/>
  <c r="CC9" i="4"/>
  <c r="AX9" i="4"/>
  <c r="BA9" i="4"/>
  <c r="AS9" i="4"/>
  <c r="BY9" i="4"/>
  <c r="BC9" i="4"/>
  <c r="AT9" i="4"/>
  <c r="BO9" i="4"/>
  <c r="CJ9" i="4"/>
  <c r="CH9" i="4"/>
  <c r="AV9" i="4"/>
  <c r="CA9" i="4"/>
  <c r="AI9" i="4"/>
  <c r="Z9" i="4"/>
  <c r="AB9" i="4"/>
  <c r="AA9" i="4"/>
  <c r="BE9" i="4"/>
  <c r="CG9" i="4"/>
  <c r="CD9" i="4"/>
  <c r="AY9" i="4"/>
  <c r="BT9" i="4"/>
  <c r="BB9" i="4"/>
  <c r="AU9" i="4"/>
  <c r="BR9" i="4"/>
  <c r="AH9" i="4"/>
  <c r="AN9" i="4"/>
  <c r="V9" i="4"/>
  <c r="X9" i="4"/>
  <c r="BI9" i="4"/>
  <c r="BN9" i="4"/>
  <c r="BK9" i="4"/>
  <c r="BP9" i="4"/>
  <c r="CB9" i="4"/>
  <c r="AO9" i="4"/>
  <c r="BU9" i="4"/>
  <c r="BS9" i="4"/>
  <c r="BV9" i="4"/>
  <c r="CL9" i="4"/>
  <c r="AP9" i="4"/>
  <c r="AG9" i="4"/>
  <c r="CK9" i="4"/>
  <c r="CI9" i="4"/>
  <c r="BL9" i="4"/>
  <c r="CM9" i="4"/>
  <c r="AQ9" i="4"/>
  <c r="AD9" i="4"/>
  <c r="CN9" i="4"/>
  <c r="AM9" i="4"/>
  <c r="AF9" i="4"/>
  <c r="BW9" i="4"/>
  <c r="W9" i="4"/>
  <c r="BF9" i="4"/>
  <c r="AY51" i="4"/>
  <c r="BO51" i="4"/>
  <c r="CE51" i="4"/>
  <c r="AV51" i="4"/>
  <c r="BL51" i="4"/>
  <c r="CB51" i="4"/>
  <c r="AS51" i="4"/>
  <c r="BI51" i="4"/>
  <c r="BY51" i="4"/>
  <c r="AT51" i="4"/>
  <c r="AJ51" i="4"/>
  <c r="AO51" i="4"/>
  <c r="BR51" i="4"/>
  <c r="CL51" i="4"/>
  <c r="AH51" i="4"/>
  <c r="BF51" i="4"/>
  <c r="V51" i="4"/>
  <c r="BC51" i="4"/>
  <c r="BS51" i="4"/>
  <c r="CI51" i="4"/>
  <c r="AZ51" i="4"/>
  <c r="BP51" i="4"/>
  <c r="CF51" i="4"/>
  <c r="AW51" i="4"/>
  <c r="BM51" i="4"/>
  <c r="CC51" i="4"/>
  <c r="BJ51" i="4"/>
  <c r="AX51" i="4"/>
  <c r="AK51" i="4"/>
  <c r="CH51" i="4"/>
  <c r="AC51" i="4"/>
  <c r="AD51" i="4"/>
  <c r="AM51" i="4"/>
  <c r="BV51" i="4"/>
  <c r="AU51" i="4"/>
  <c r="CA51" i="4"/>
  <c r="BH51" i="4"/>
  <c r="CN51" i="4"/>
  <c r="BU51" i="4"/>
  <c r="AN51" i="4"/>
  <c r="BB51" i="4"/>
  <c r="AI51" i="4"/>
  <c r="Z51" i="4"/>
  <c r="BG51" i="4"/>
  <c r="CM51" i="4"/>
  <c r="BT51" i="4"/>
  <c r="BA51" i="4"/>
  <c r="CG51" i="4"/>
  <c r="BN51" i="4"/>
  <c r="AP51" i="4"/>
  <c r="AA51" i="4"/>
  <c r="AQ51" i="4"/>
  <c r="BK51" i="4"/>
  <c r="AR51" i="4"/>
  <c r="BX51" i="4"/>
  <c r="BE51" i="4"/>
  <c r="CK51" i="4"/>
  <c r="CD51" i="4"/>
  <c r="AL51" i="4"/>
  <c r="W51" i="4"/>
  <c r="BQ51" i="4"/>
  <c r="AE51" i="4"/>
  <c r="BW51" i="4"/>
  <c r="BZ51" i="4"/>
  <c r="Y51" i="4"/>
  <c r="AB51" i="4"/>
  <c r="BD51" i="4"/>
  <c r="AG51" i="4"/>
  <c r="X51" i="4"/>
  <c r="CJ51" i="4"/>
  <c r="BB34" i="4"/>
  <c r="BR34" i="4"/>
  <c r="CH34" i="4"/>
  <c r="BC34" i="4"/>
  <c r="BS34" i="4"/>
  <c r="CI34" i="4"/>
  <c r="AZ34" i="4"/>
  <c r="BP34" i="4"/>
  <c r="CF34" i="4"/>
  <c r="BI34" i="4"/>
  <c r="CC34" i="4"/>
  <c r="CK34" i="4"/>
  <c r="AG34" i="4"/>
  <c r="AQ34" i="4"/>
  <c r="AD34" i="4"/>
  <c r="AN34" i="4"/>
  <c r="AF34" i="4"/>
  <c r="AC34" i="4"/>
  <c r="BF34" i="4"/>
  <c r="BV34" i="4"/>
  <c r="CL34" i="4"/>
  <c r="BG34" i="4"/>
  <c r="BW34" i="4"/>
  <c r="CM34" i="4"/>
  <c r="BD34" i="4"/>
  <c r="BT34" i="4"/>
  <c r="CJ34" i="4"/>
  <c r="BY34" i="4"/>
  <c r="BA34" i="4"/>
  <c r="BE34" i="4"/>
  <c r="AP34" i="4"/>
  <c r="AM34" i="4"/>
  <c r="AA34" i="4"/>
  <c r="AE34" i="4"/>
  <c r="AB34" i="4"/>
  <c r="AX34" i="4"/>
  <c r="CD34" i="4"/>
  <c r="BO34" i="4"/>
  <c r="AV34" i="4"/>
  <c r="CB34" i="4"/>
  <c r="BM34" i="4"/>
  <c r="AK34" i="4"/>
  <c r="AJ34" i="4"/>
  <c r="V34" i="4"/>
  <c r="BJ34" i="4"/>
  <c r="AU34" i="4"/>
  <c r="CA34" i="4"/>
  <c r="BH34" i="4"/>
  <c r="CN34" i="4"/>
  <c r="BQ34" i="4"/>
  <c r="AL34" i="4"/>
  <c r="W34" i="4"/>
  <c r="Y34" i="4"/>
  <c r="AY34" i="4"/>
  <c r="BL34" i="4"/>
  <c r="CG34" i="4"/>
  <c r="BU34" i="4"/>
  <c r="AT34" i="4"/>
  <c r="BK34" i="4"/>
  <c r="BX34" i="4"/>
  <c r="AO34" i="4"/>
  <c r="Z34" i="4"/>
  <c r="BN34" i="4"/>
  <c r="CE34" i="4"/>
  <c r="AS34" i="4"/>
  <c r="AH34" i="4"/>
  <c r="X34" i="4"/>
  <c r="AW34" i="4"/>
  <c r="AI34" i="4"/>
  <c r="BZ34" i="4"/>
  <c r="AR34" i="4"/>
  <c r="BG69" i="4"/>
  <c r="CM69" i="4"/>
  <c r="BJ69" i="4"/>
  <c r="CF69" i="4"/>
  <c r="BL69" i="4"/>
  <c r="CG69" i="4"/>
  <c r="AI69" i="4"/>
  <c r="BH69" i="4"/>
  <c r="AY69" i="4"/>
  <c r="BS69" i="4"/>
  <c r="AT69" i="4"/>
  <c r="BU69" i="4"/>
  <c r="AL69" i="4"/>
  <c r="BQ69" i="4"/>
  <c r="AQ69" i="4"/>
  <c r="BB69" i="4"/>
  <c r="CC69" i="4"/>
  <c r="AJ69" i="4"/>
  <c r="AE69" i="4"/>
  <c r="BY69" i="4"/>
  <c r="Y69" i="4"/>
  <c r="AC69" i="4"/>
  <c r="CJ69" i="4"/>
  <c r="BC69" i="4"/>
  <c r="CA69" i="4"/>
  <c r="AZ69" i="4"/>
  <c r="BZ69" i="4"/>
  <c r="AV69" i="4"/>
  <c r="BV69" i="4"/>
  <c r="AM69" i="4"/>
  <c r="BM69" i="4"/>
  <c r="CH69" i="4"/>
  <c r="AX69" i="4"/>
  <c r="Z69" i="4"/>
  <c r="AO69" i="4"/>
  <c r="BI69" i="4"/>
  <c r="X69" i="4"/>
  <c r="W69" i="4"/>
  <c r="BK69" i="4"/>
  <c r="CE69" i="4"/>
  <c r="BE69" i="4"/>
  <c r="CK69" i="4"/>
  <c r="BA69" i="4"/>
  <c r="CB69" i="4"/>
  <c r="AR69" i="4"/>
  <c r="BR69" i="4"/>
  <c r="CN69" i="4"/>
  <c r="BT69" i="4"/>
  <c r="V69" i="4"/>
  <c r="AF69" i="4"/>
  <c r="CD69" i="4"/>
  <c r="AS69" i="4"/>
  <c r="BO69" i="4"/>
  <c r="BF69" i="4"/>
  <c r="AN69" i="4"/>
  <c r="AG69" i="4"/>
  <c r="CI69" i="4"/>
  <c r="CL69" i="4"/>
  <c r="AK69" i="4"/>
  <c r="BN69" i="4"/>
  <c r="BP69" i="4"/>
  <c r="AW69" i="4"/>
  <c r="BD69" i="4"/>
  <c r="AA69" i="4"/>
  <c r="AP69" i="4"/>
  <c r="BX69" i="4"/>
  <c r="AD69" i="4"/>
  <c r="AB69" i="4"/>
  <c r="AU69" i="4"/>
  <c r="AF67" i="4"/>
  <c r="AW67" i="4"/>
  <c r="BM67" i="4"/>
  <c r="CC67" i="4"/>
  <c r="BB67" i="4"/>
  <c r="BW67" i="4"/>
  <c r="AN67" i="4"/>
  <c r="BC67" i="4"/>
  <c r="BX67" i="4"/>
  <c r="AO67" i="4"/>
  <c r="Y67" i="4"/>
  <c r="BA67" i="4"/>
  <c r="BQ67" i="4"/>
  <c r="CG67" i="4"/>
  <c r="BG67" i="4"/>
  <c r="CB67" i="4"/>
  <c r="AJ67" i="4"/>
  <c r="BH67" i="4"/>
  <c r="CD67" i="4"/>
  <c r="BI67" i="4"/>
  <c r="AV67" i="4"/>
  <c r="CM67" i="4"/>
  <c r="BS67" i="4"/>
  <c r="AT67" i="4"/>
  <c r="BO67" i="4"/>
  <c r="CJ67" i="4"/>
  <c r="CF67" i="4"/>
  <c r="AU67" i="4"/>
  <c r="AH67" i="4"/>
  <c r="AZ67" i="4"/>
  <c r="Z67" i="4"/>
  <c r="AQ67" i="4"/>
  <c r="BU67" i="4"/>
  <c r="BL67" i="4"/>
  <c r="AR67" i="4"/>
  <c r="CI67" i="4"/>
  <c r="AY67" i="4"/>
  <c r="BT67" i="4"/>
  <c r="AP67" i="4"/>
  <c r="AG67" i="4"/>
  <c r="BP67" i="4"/>
  <c r="AD67" i="4"/>
  <c r="BV67" i="4"/>
  <c r="V67" i="4"/>
  <c r="AS67" i="4"/>
  <c r="BY67" i="4"/>
  <c r="BR67" i="4"/>
  <c r="AX67" i="4"/>
  <c r="CN67" i="4"/>
  <c r="BD67" i="4"/>
  <c r="BZ67" i="4"/>
  <c r="AL67" i="4"/>
  <c r="AC67" i="4"/>
  <c r="CL67" i="4"/>
  <c r="AA67" i="4"/>
  <c r="AM67" i="4"/>
  <c r="BF67" i="4"/>
  <c r="BN67" i="4"/>
  <c r="BK67" i="4"/>
  <c r="AE67" i="4"/>
  <c r="AB67" i="4"/>
  <c r="BE67" i="4"/>
  <c r="AK67" i="4"/>
  <c r="X67" i="4"/>
  <c r="CA67" i="4"/>
  <c r="CK67" i="4"/>
  <c r="BJ67" i="4"/>
  <c r="AI67" i="4"/>
  <c r="CH67" i="4"/>
  <c r="CE67" i="4"/>
  <c r="W67" i="4"/>
  <c r="AD13" i="4"/>
  <c r="W13" i="4"/>
  <c r="AW13" i="4"/>
  <c r="BM13" i="4"/>
  <c r="CC13" i="4"/>
  <c r="AY13" i="4"/>
  <c r="BT13" i="4"/>
  <c r="AU13" i="4"/>
  <c r="BP13" i="4"/>
  <c r="CL13" i="4"/>
  <c r="CB13" i="4"/>
  <c r="BS13" i="4"/>
  <c r="CH13" i="4"/>
  <c r="BB13" i="4"/>
  <c r="AP13" i="4"/>
  <c r="AM13" i="4"/>
  <c r="AG13" i="4"/>
  <c r="AF13" i="4"/>
  <c r="AC13" i="4"/>
  <c r="BA13" i="4"/>
  <c r="BQ13" i="4"/>
  <c r="CG13" i="4"/>
  <c r="BD13" i="4"/>
  <c r="BZ13" i="4"/>
  <c r="AZ13" i="4"/>
  <c r="BV13" i="4"/>
  <c r="AV13" i="4"/>
  <c r="CM13" i="4"/>
  <c r="CD13" i="4"/>
  <c r="AR13" i="4"/>
  <c r="BW13" i="4"/>
  <c r="AL13" i="4"/>
  <c r="AI13" i="4"/>
  <c r="AE13" i="4"/>
  <c r="AB13" i="4"/>
  <c r="X13" i="4"/>
  <c r="BE13" i="4"/>
  <c r="BU13" i="4"/>
  <c r="CK13" i="4"/>
  <c r="BJ13" i="4"/>
  <c r="CE13" i="4"/>
  <c r="BF13" i="4"/>
  <c r="CA13" i="4"/>
  <c r="BG13" i="4"/>
  <c r="AX13" i="4"/>
  <c r="CN13" i="4"/>
  <c r="BN13" i="4"/>
  <c r="BX13" i="4"/>
  <c r="AH13" i="4"/>
  <c r="AN13" i="4"/>
  <c r="Z13" i="4"/>
  <c r="Y13" i="4"/>
  <c r="AO13" i="4"/>
  <c r="BI13" i="4"/>
  <c r="CJ13" i="4"/>
  <c r="BH13" i="4"/>
  <c r="AQ13" i="4"/>
  <c r="BY13" i="4"/>
  <c r="BK13" i="4"/>
  <c r="BL13" i="4"/>
  <c r="AJ13" i="4"/>
  <c r="AT13" i="4"/>
  <c r="CF13" i="4"/>
  <c r="CI13" i="4"/>
  <c r="V13" i="4"/>
  <c r="BO13" i="4"/>
  <c r="AA13" i="4"/>
  <c r="BR13" i="4"/>
  <c r="BC13" i="4"/>
  <c r="AS13" i="4"/>
  <c r="AK13" i="4"/>
  <c r="AU50" i="4"/>
  <c r="BH50" i="4"/>
  <c r="BX50" i="4"/>
  <c r="CN50" i="4"/>
  <c r="BI50" i="4"/>
  <c r="BY50" i="4"/>
  <c r="AS50" i="4"/>
  <c r="BN50" i="4"/>
  <c r="CD50" i="4"/>
  <c r="CA50" i="4"/>
  <c r="AV50" i="4"/>
  <c r="AL50" i="4"/>
  <c r="CI50" i="4"/>
  <c r="BW50" i="4"/>
  <c r="W50" i="4"/>
  <c r="Z50" i="4"/>
  <c r="Y50" i="4"/>
  <c r="BB50" i="4"/>
  <c r="BL50" i="4"/>
  <c r="CF50" i="4"/>
  <c r="BE50" i="4"/>
  <c r="CC50" i="4"/>
  <c r="BF50" i="4"/>
  <c r="BZ50" i="4"/>
  <c r="AO50" i="4"/>
  <c r="CE50" i="4"/>
  <c r="BS50" i="4"/>
  <c r="AJ50" i="4"/>
  <c r="AN50" i="4"/>
  <c r="AB50" i="4"/>
  <c r="AY50" i="4"/>
  <c r="BP50" i="4"/>
  <c r="CJ50" i="4"/>
  <c r="BM50" i="4"/>
  <c r="CG50" i="4"/>
  <c r="BJ50" i="4"/>
  <c r="CH50" i="4"/>
  <c r="AK50" i="4"/>
  <c r="AP50" i="4"/>
  <c r="AQ50" i="4"/>
  <c r="AD50" i="4"/>
  <c r="AE50" i="4"/>
  <c r="BG50" i="4"/>
  <c r="AT50" i="4"/>
  <c r="AW50" i="4"/>
  <c r="BT50" i="4"/>
  <c r="AR50" i="4"/>
  <c r="BQ50" i="4"/>
  <c r="CK50" i="4"/>
  <c r="BR50" i="4"/>
  <c r="CL50" i="4"/>
  <c r="AG50" i="4"/>
  <c r="AH50" i="4"/>
  <c r="AM50" i="4"/>
  <c r="AA50" i="4"/>
  <c r="V50" i="4"/>
  <c r="X50" i="4"/>
  <c r="AX50" i="4"/>
  <c r="BU50" i="4"/>
  <c r="BO50" i="4"/>
  <c r="AF50" i="4"/>
  <c r="BD50" i="4"/>
  <c r="BA50" i="4"/>
  <c r="BC50" i="4"/>
  <c r="AC50" i="4"/>
  <c r="BK50" i="4"/>
  <c r="CB50" i="4"/>
  <c r="AI50" i="4"/>
  <c r="CM50" i="4"/>
  <c r="AZ50" i="4"/>
  <c r="BV50" i="4"/>
  <c r="BB18" i="4"/>
  <c r="BR18" i="4"/>
  <c r="CH18" i="4"/>
  <c r="BC18" i="4"/>
  <c r="BS18" i="4"/>
  <c r="CI18" i="4"/>
  <c r="BH18" i="4"/>
  <c r="CN18" i="4"/>
  <c r="BQ18" i="4"/>
  <c r="BD18" i="4"/>
  <c r="CJ18" i="4"/>
  <c r="BE18" i="4"/>
  <c r="AK18" i="4"/>
  <c r="AH18" i="4"/>
  <c r="AJ18" i="4"/>
  <c r="AN18" i="4"/>
  <c r="AF18" i="4"/>
  <c r="AC18" i="4"/>
  <c r="BJ18" i="4"/>
  <c r="CD18" i="4"/>
  <c r="BG18" i="4"/>
  <c r="CA18" i="4"/>
  <c r="AZ18" i="4"/>
  <c r="AS18" i="4"/>
  <c r="CG18" i="4"/>
  <c r="CB18" i="4"/>
  <c r="CK18" i="4"/>
  <c r="AP18" i="4"/>
  <c r="AI18" i="4"/>
  <c r="AE18" i="4"/>
  <c r="Y18" i="4"/>
  <c r="AT18" i="4"/>
  <c r="BN18" i="4"/>
  <c r="CL18" i="4"/>
  <c r="BK18" i="4"/>
  <c r="CE18" i="4"/>
  <c r="BP18" i="4"/>
  <c r="BA18" i="4"/>
  <c r="AV18" i="4"/>
  <c r="BU18" i="4"/>
  <c r="BM18" i="4"/>
  <c r="AL18" i="4"/>
  <c r="AD18" i="4"/>
  <c r="Z18" i="4"/>
  <c r="X18" i="4"/>
  <c r="AX18" i="4"/>
  <c r="BV18" i="4"/>
  <c r="AU18" i="4"/>
  <c r="BO18" i="4"/>
  <c r="CM18" i="4"/>
  <c r="BX18" i="4"/>
  <c r="BI18" i="4"/>
  <c r="BL18" i="4"/>
  <c r="AW18" i="4"/>
  <c r="AO18" i="4"/>
  <c r="AQ18" i="4"/>
  <c r="AA18" i="4"/>
  <c r="V18" i="4"/>
  <c r="BZ18" i="4"/>
  <c r="CF18" i="4"/>
  <c r="AG18" i="4"/>
  <c r="AY18" i="4"/>
  <c r="BY18" i="4"/>
  <c r="AM18" i="4"/>
  <c r="AR18" i="4"/>
  <c r="AB18" i="4"/>
  <c r="BT18" i="4"/>
  <c r="CC18" i="4"/>
  <c r="W18" i="4"/>
  <c r="BF18" i="4"/>
  <c r="BW18" i="4"/>
  <c r="Y74" i="4"/>
  <c r="AW74" i="4"/>
  <c r="CB74" i="4"/>
  <c r="BR74" i="4"/>
  <c r="CG74" i="4"/>
  <c r="AL74" i="4"/>
  <c r="AI74" i="4"/>
  <c r="AJ74" i="4"/>
  <c r="BY74" i="4"/>
  <c r="CL74" i="4"/>
  <c r="AQ74" i="4"/>
  <c r="BP74" i="4"/>
  <c r="CF74" i="4"/>
  <c r="AP74" i="4"/>
  <c r="AG74" i="4"/>
  <c r="Z74" i="4"/>
  <c r="BZ74" i="4"/>
  <c r="BH74" i="4"/>
  <c r="CK74" i="4"/>
  <c r="AT74" i="4"/>
  <c r="AV74" i="4"/>
  <c r="BC74" i="4"/>
  <c r="AD74" i="4"/>
  <c r="BD74" i="4"/>
  <c r="AO74" i="4"/>
  <c r="AR74" i="4"/>
  <c r="BX74" i="4"/>
  <c r="AB74" i="4"/>
  <c r="AS74" i="4"/>
  <c r="BJ74" i="4"/>
  <c r="CN74" i="4"/>
  <c r="AK74" i="4"/>
  <c r="AC74" i="4"/>
  <c r="BW74" i="4"/>
  <c r="AZ74" i="4"/>
  <c r="BN74" i="4"/>
  <c r="BS74" i="4"/>
  <c r="BL74" i="4"/>
  <c r="BB74" i="4"/>
  <c r="BF74" i="4"/>
  <c r="BK74" i="4"/>
  <c r="W74" i="4"/>
  <c r="CJ74" i="4"/>
  <c r="BE74" i="4"/>
  <c r="X74" i="4"/>
  <c r="CI74" i="4"/>
  <c r="CA74" i="4"/>
  <c r="AM74" i="4"/>
  <c r="AA74" i="4"/>
  <c r="BA74" i="4"/>
  <c r="CE74" i="4"/>
  <c r="V74" i="4"/>
  <c r="AE74" i="4"/>
  <c r="BO74" i="4"/>
  <c r="CM74" i="4"/>
  <c r="BU74" i="4"/>
  <c r="CD74" i="4"/>
  <c r="AN74" i="4"/>
  <c r="CH74" i="4"/>
  <c r="BM74" i="4"/>
  <c r="AF74" i="4"/>
  <c r="BQ74" i="4"/>
  <c r="BI74" i="4"/>
  <c r="CC74" i="4"/>
  <c r="BT74" i="4"/>
  <c r="BG74" i="4"/>
  <c r="AX74" i="4"/>
  <c r="AH74" i="4"/>
  <c r="BV74" i="4"/>
  <c r="AU74" i="4"/>
  <c r="AY74" i="4"/>
  <c r="BW15" i="4"/>
  <c r="BD15" i="4"/>
  <c r="CJ15" i="4"/>
  <c r="AT15" i="4"/>
  <c r="CC15" i="4"/>
  <c r="BV15" i="4"/>
  <c r="AL15" i="4"/>
  <c r="W15" i="4"/>
  <c r="Y1" i="4"/>
  <c r="AB15" i="4"/>
  <c r="AY15" i="4"/>
  <c r="CE15" i="4"/>
  <c r="BL15" i="4"/>
  <c r="AS15" i="4"/>
  <c r="BJ15" i="4"/>
  <c r="BN15" i="4"/>
  <c r="AN15" i="4"/>
  <c r="AI15" i="4"/>
  <c r="CM15" i="4"/>
  <c r="BI15" i="4"/>
  <c r="BE15" i="4"/>
  <c r="X15" i="4"/>
  <c r="AV15" i="4"/>
  <c r="BY15" i="4"/>
  <c r="CK15" i="4"/>
  <c r="AD15" i="4"/>
  <c r="BG15" i="4"/>
  <c r="BT15" i="4"/>
  <c r="BZ15" i="4"/>
  <c r="AO15" i="4"/>
  <c r="AE15" i="4"/>
  <c r="AG15" i="4"/>
  <c r="BO15" i="4"/>
  <c r="V15" i="4"/>
  <c r="CB15" i="4"/>
  <c r="AW15" i="4"/>
  <c r="BC15" i="4"/>
  <c r="AH15" i="4"/>
  <c r="AX15" i="4"/>
  <c r="CN15" i="4"/>
  <c r="CA15" i="4"/>
  <c r="Z15" i="4"/>
  <c r="AJ15" i="4"/>
  <c r="BR15" i="4"/>
  <c r="BP15" i="4"/>
  <c r="BQ15" i="4"/>
  <c r="AF15" i="4"/>
  <c r="AK15" i="4"/>
  <c r="CH15" i="4"/>
  <c r="BX15" i="4"/>
  <c r="BK15" i="4"/>
  <c r="AA15" i="4"/>
  <c r="BF15" i="4"/>
  <c r="CG15" i="4"/>
  <c r="AZ15" i="4"/>
  <c r="AU15" i="4"/>
  <c r="CD15" i="4"/>
  <c r="CI15" i="4"/>
  <c r="BU15" i="4"/>
  <c r="AP15" i="4"/>
  <c r="CF15" i="4"/>
  <c r="AQ15" i="4"/>
  <c r="CL15" i="4"/>
  <c r="BB15" i="4"/>
  <c r="BH15" i="4"/>
  <c r="AC15" i="4"/>
  <c r="BA15" i="4"/>
  <c r="AM15" i="4"/>
  <c r="AR15" i="4"/>
  <c r="Y15" i="4"/>
  <c r="BM15" i="4"/>
  <c r="BS15" i="4"/>
  <c r="BT64" i="4"/>
  <c r="BB64" i="4"/>
  <c r="AR64" i="4"/>
  <c r="BQ64" i="4"/>
  <c r="BO64" i="4"/>
  <c r="CB64" i="4"/>
  <c r="Z64" i="4"/>
  <c r="BA64" i="4"/>
  <c r="CJ64" i="4"/>
  <c r="CH64" i="4"/>
  <c r="BH64" i="4"/>
  <c r="AM64" i="4"/>
  <c r="CE64" i="4"/>
  <c r="AS64" i="4"/>
  <c r="CI64" i="4"/>
  <c r="BZ64" i="4"/>
  <c r="BE64" i="4"/>
  <c r="X64" i="4"/>
  <c r="BJ64" i="4"/>
  <c r="AF64" i="4"/>
  <c r="BY64" i="4"/>
  <c r="BU64" i="4"/>
  <c r="CF64" i="4"/>
  <c r="AQ64" i="4"/>
  <c r="BP64" i="4"/>
  <c r="CG64" i="4"/>
  <c r="AI64" i="4"/>
  <c r="BN64" i="4"/>
  <c r="BD64" i="4"/>
  <c r="AY64" i="4"/>
  <c r="AD64" i="4"/>
  <c r="CD64" i="4"/>
  <c r="AK64" i="4"/>
  <c r="V64" i="4"/>
  <c r="BV64" i="4"/>
  <c r="AL64" i="4"/>
  <c r="W64" i="4"/>
  <c r="BS64" i="4"/>
  <c r="CC64" i="4"/>
  <c r="BW20" i="4"/>
  <c r="AT20" i="4"/>
  <c r="BB20" i="4"/>
  <c r="Y20" i="4"/>
  <c r="AW20" i="4"/>
  <c r="BP20" i="4"/>
  <c r="CG20" i="4"/>
  <c r="AN20" i="4"/>
  <c r="AE20" i="4"/>
  <c r="CE20" i="4"/>
  <c r="BE20" i="4"/>
  <c r="CH20" i="4"/>
  <c r="X20" i="4"/>
  <c r="BC20" i="4"/>
  <c r="BX20" i="4"/>
  <c r="BJ20" i="4"/>
  <c r="AO20" i="4"/>
  <c r="AG20" i="4"/>
  <c r="CM20" i="4"/>
  <c r="BM20" i="4"/>
  <c r="BF20" i="4"/>
  <c r="AD20" i="4"/>
  <c r="BK20" i="4"/>
  <c r="CF20" i="4"/>
  <c r="AU20" i="4"/>
  <c r="AP20" i="4"/>
  <c r="AV20" i="4"/>
  <c r="BD20" i="4"/>
  <c r="BU20" i="4"/>
  <c r="AQ20" i="4"/>
  <c r="W20" i="4"/>
  <c r="BS20" i="4"/>
  <c r="CN20" i="4"/>
  <c r="CD20" i="4"/>
  <c r="AB20" i="4"/>
  <c r="AS20" i="4"/>
  <c r="BL20" i="4"/>
  <c r="CC20" i="4"/>
  <c r="AI20" i="4"/>
  <c r="V20" i="4"/>
  <c r="CA20" i="4"/>
  <c r="BA20" i="4"/>
  <c r="BR20" i="4"/>
  <c r="AC20" i="4"/>
  <c r="AX20" i="4"/>
  <c r="BT20" i="4"/>
  <c r="CK20" i="4"/>
  <c r="AJ20" i="4"/>
  <c r="Z20" i="4"/>
  <c r="CI20" i="4"/>
  <c r="BI20" i="4"/>
  <c r="CL20" i="4"/>
  <c r="AH20" i="4"/>
  <c r="BZ20" i="4"/>
  <c r="BQ20" i="4"/>
  <c r="CJ20" i="4"/>
  <c r="BH20" i="4"/>
  <c r="AK20" i="4"/>
  <c r="BV20" i="4"/>
  <c r="BN20" i="4"/>
  <c r="BY20" i="4"/>
  <c r="CB20" i="4"/>
  <c r="AY20" i="4"/>
  <c r="AZ20" i="4"/>
  <c r="BG20" i="4"/>
  <c r="AR20" i="4"/>
  <c r="AA20" i="4"/>
  <c r="AF20" i="4"/>
  <c r="AM20" i="4"/>
  <c r="BO20" i="4"/>
  <c r="AL20" i="4"/>
  <c r="BA71" i="4"/>
  <c r="BQ71" i="4"/>
  <c r="CG71" i="4"/>
  <c r="BC71" i="4"/>
  <c r="BX71" i="4"/>
  <c r="AN71" i="4"/>
  <c r="BD71" i="4"/>
  <c r="BZ71" i="4"/>
  <c r="AK71" i="4"/>
  <c r="BK71" i="4"/>
  <c r="CF71" i="4"/>
  <c r="BG71" i="4"/>
  <c r="AC71" i="4"/>
  <c r="AD71" i="4"/>
  <c r="BR71" i="4"/>
  <c r="Z71" i="4"/>
  <c r="AM71" i="4"/>
  <c r="AF71" i="4"/>
  <c r="BE71" i="4"/>
  <c r="BU71" i="4"/>
  <c r="CK71" i="4"/>
  <c r="BH71" i="4"/>
  <c r="CD71" i="4"/>
  <c r="AJ71" i="4"/>
  <c r="BJ71" i="4"/>
  <c r="CE71" i="4"/>
  <c r="AU71" i="4"/>
  <c r="BP71" i="4"/>
  <c r="CL71" i="4"/>
  <c r="CB71" i="4"/>
  <c r="X71" i="4"/>
  <c r="AA71" i="4"/>
  <c r="CM71" i="4"/>
  <c r="V71" i="4"/>
  <c r="Y71" i="4"/>
  <c r="BM71" i="4"/>
  <c r="AX71" i="4"/>
  <c r="CN71" i="4"/>
  <c r="BT71" i="4"/>
  <c r="BF71" i="4"/>
  <c r="AL71" i="4"/>
  <c r="CH71" i="4"/>
  <c r="AE71" i="4"/>
  <c r="AB71" i="4"/>
  <c r="AS71" i="4"/>
  <c r="BY71" i="4"/>
  <c r="BN71" i="4"/>
  <c r="AT71" i="4"/>
  <c r="CJ71" i="4"/>
  <c r="BV71" i="4"/>
  <c r="AQ71" i="4"/>
  <c r="W71" i="4"/>
  <c r="BB71" i="4"/>
  <c r="AR71" i="4"/>
  <c r="BO71" i="4"/>
  <c r="AP71" i="4"/>
  <c r="AI71" i="4"/>
  <c r="AW71" i="4"/>
  <c r="CC71" i="4"/>
  <c r="BS71" i="4"/>
  <c r="AY71" i="4"/>
  <c r="AO71" i="4"/>
  <c r="CA71" i="4"/>
  <c r="AG71" i="4"/>
  <c r="AV71" i="4"/>
  <c r="BW71" i="4"/>
  <c r="BI71" i="4"/>
  <c r="CI71" i="4"/>
  <c r="AZ71" i="4"/>
  <c r="BL71" i="4"/>
  <c r="AH71" i="4"/>
  <c r="AW41" i="4"/>
  <c r="BM41" i="4"/>
  <c r="CC41" i="4"/>
  <c r="AZ41" i="4"/>
  <c r="BV41" i="4"/>
  <c r="AV41" i="4"/>
  <c r="BR41" i="4"/>
  <c r="CM41" i="4"/>
  <c r="BH41" i="4"/>
  <c r="CD41" i="4"/>
  <c r="BZ41" i="4"/>
  <c r="BO41" i="4"/>
  <c r="AH41" i="4"/>
  <c r="BA41" i="4"/>
  <c r="BQ41" i="4"/>
  <c r="CG41" i="4"/>
  <c r="BF41" i="4"/>
  <c r="CA41" i="4"/>
  <c r="BB41" i="4"/>
  <c r="BW41" i="4"/>
  <c r="AR41" i="4"/>
  <c r="BN41" i="4"/>
  <c r="CI41" i="4"/>
  <c r="BJ41" i="4"/>
  <c r="CJ41" i="4"/>
  <c r="AQ41" i="4"/>
  <c r="BI41" i="4"/>
  <c r="AU41" i="4"/>
  <c r="CL41" i="4"/>
  <c r="CH41" i="4"/>
  <c r="BX41" i="4"/>
  <c r="AT41" i="4"/>
  <c r="AI41" i="4"/>
  <c r="BT41" i="4"/>
  <c r="AK41" i="4"/>
  <c r="AO41" i="4"/>
  <c r="AD41" i="4"/>
  <c r="BU41" i="4"/>
  <c r="BK41" i="4"/>
  <c r="BG41" i="4"/>
  <c r="AX41" i="4"/>
  <c r="CN41" i="4"/>
  <c r="AP41" i="4"/>
  <c r="AY41" i="4"/>
  <c r="AE41" i="4"/>
  <c r="AF41" i="4"/>
  <c r="AG41" i="4"/>
  <c r="W41" i="4"/>
  <c r="CK41" i="4"/>
  <c r="CB41" i="4"/>
  <c r="CE41" i="4"/>
  <c r="AJ41" i="4"/>
  <c r="Y41" i="4"/>
  <c r="AS41" i="4"/>
  <c r="BP41" i="4"/>
  <c r="BC41" i="4"/>
  <c r="AL41" i="4"/>
  <c r="Z41" i="4"/>
  <c r="AC41" i="4"/>
  <c r="CF41" i="4"/>
  <c r="AM41" i="4"/>
  <c r="X41" i="4"/>
  <c r="BL41" i="4"/>
  <c r="AN41" i="4"/>
  <c r="AA41" i="4"/>
  <c r="BE41" i="4"/>
  <c r="BS41" i="4"/>
  <c r="V41" i="4"/>
  <c r="AB41" i="4"/>
  <c r="BY41" i="4"/>
  <c r="BD41" i="4"/>
  <c r="BD38" i="4"/>
  <c r="BT38" i="4"/>
  <c r="CJ38" i="4"/>
  <c r="BC38" i="4"/>
  <c r="BY38" i="4"/>
  <c r="AY38" i="4"/>
  <c r="BU38" i="4"/>
  <c r="AU38" i="4"/>
  <c r="BQ38" i="4"/>
  <c r="CL38" i="4"/>
  <c r="CC38" i="4"/>
  <c r="AO38" i="4"/>
  <c r="AP38" i="4"/>
  <c r="AM38" i="4"/>
  <c r="W38" i="4"/>
  <c r="V38" i="4"/>
  <c r="AB38" i="4"/>
  <c r="X38" i="4"/>
  <c r="AR38" i="4"/>
  <c r="BH38" i="4"/>
  <c r="BX38" i="4"/>
  <c r="CN38" i="4"/>
  <c r="BI38" i="4"/>
  <c r="CD38" i="4"/>
  <c r="BE38" i="4"/>
  <c r="BZ38" i="4"/>
  <c r="BA38" i="4"/>
  <c r="BV38" i="4"/>
  <c r="BB38" i="4"/>
  <c r="BM38" i="4"/>
  <c r="AK38" i="4"/>
  <c r="AL38" i="4"/>
  <c r="AI38" i="4"/>
  <c r="AJ38" i="4"/>
  <c r="AW38" i="4"/>
  <c r="Y38" i="4"/>
  <c r="AZ38" i="4"/>
  <c r="CF38" i="4"/>
  <c r="BS38" i="4"/>
  <c r="BO38" i="4"/>
  <c r="BK38" i="4"/>
  <c r="BG38" i="4"/>
  <c r="CM38" i="4"/>
  <c r="AA38" i="4"/>
  <c r="AF38" i="4"/>
  <c r="BL38" i="4"/>
  <c r="AS38" i="4"/>
  <c r="CI38" i="4"/>
  <c r="CE38" i="4"/>
  <c r="CA38" i="4"/>
  <c r="CH38" i="4"/>
  <c r="AH38" i="4"/>
  <c r="AE38" i="4"/>
  <c r="BP38" i="4"/>
  <c r="AX38" i="4"/>
  <c r="AT38" i="4"/>
  <c r="CK38" i="4"/>
  <c r="CG38" i="4"/>
  <c r="BR38" i="4"/>
  <c r="AQ38" i="4"/>
  <c r="Z38" i="4"/>
  <c r="AC38" i="4"/>
  <c r="AV38" i="4"/>
  <c r="BF38" i="4"/>
  <c r="AN38" i="4"/>
  <c r="CB38" i="4"/>
  <c r="BW38" i="4"/>
  <c r="AD38" i="4"/>
  <c r="BN38" i="4"/>
  <c r="AG38" i="4"/>
  <c r="BJ38" i="4"/>
  <c r="AR10" i="4"/>
  <c r="BH10" i="4"/>
  <c r="BX10" i="4"/>
  <c r="CN10" i="4"/>
  <c r="BM10" i="4"/>
  <c r="CH10" i="4"/>
  <c r="BC10" i="4"/>
  <c r="BY10" i="4"/>
  <c r="BE10" i="4"/>
  <c r="AU10" i="4"/>
  <c r="CL10" i="4"/>
  <c r="CG10" i="4"/>
  <c r="BV10" i="4"/>
  <c r="AP10" i="4"/>
  <c r="AM10" i="4"/>
  <c r="AV10" i="4"/>
  <c r="BL10" i="4"/>
  <c r="CB10" i="4"/>
  <c r="AW10" i="4"/>
  <c r="BR10" i="4"/>
  <c r="CM10" i="4"/>
  <c r="BI10" i="4"/>
  <c r="CD10" i="4"/>
  <c r="BO10" i="4"/>
  <c r="BF10" i="4"/>
  <c r="BJ10" i="4"/>
  <c r="AY10" i="4"/>
  <c r="AO10" i="4"/>
  <c r="AL10" i="4"/>
  <c r="AI10" i="4"/>
  <c r="AE10" i="4"/>
  <c r="AF10" i="4"/>
  <c r="X10" i="4"/>
  <c r="AZ10" i="4"/>
  <c r="BP10" i="4"/>
  <c r="CF10" i="4"/>
  <c r="BB10" i="4"/>
  <c r="BW10" i="4"/>
  <c r="AS10" i="4"/>
  <c r="BN10" i="4"/>
  <c r="CI10" i="4"/>
  <c r="BZ10" i="4"/>
  <c r="BQ10" i="4"/>
  <c r="CE10" i="4"/>
  <c r="BU10" i="4"/>
  <c r="AK10" i="4"/>
  <c r="AH10" i="4"/>
  <c r="AD10" i="4"/>
  <c r="Z10" i="4"/>
  <c r="AB10" i="4"/>
  <c r="AC10" i="4"/>
  <c r="BG10" i="4"/>
  <c r="AT10" i="4"/>
  <c r="BA10" i="4"/>
  <c r="W10" i="4"/>
  <c r="AN10" i="4"/>
  <c r="BD10" i="4"/>
  <c r="CC10" i="4"/>
  <c r="CK10" i="4"/>
  <c r="AG10" i="4"/>
  <c r="V10" i="4"/>
  <c r="CJ10" i="4"/>
  <c r="BK10" i="4"/>
  <c r="Y10" i="4"/>
  <c r="AX10" i="4"/>
  <c r="AQ10" i="4"/>
  <c r="AA10" i="4"/>
  <c r="BT10" i="4"/>
  <c r="AJ10" i="4"/>
  <c r="BS10" i="4"/>
  <c r="CA10" i="4"/>
  <c r="BU53" i="4"/>
  <c r="CL53" i="4"/>
  <c r="CN53" i="4"/>
  <c r="AK53" i="4"/>
  <c r="AS53" i="4"/>
  <c r="BJ53" i="4"/>
  <c r="CA53" i="4"/>
  <c r="AI53" i="4"/>
  <c r="Y53" i="4"/>
  <c r="AX53" i="4"/>
  <c r="BO53" i="4"/>
  <c r="CB53" i="4"/>
  <c r="AO53" i="4"/>
  <c r="AA53" i="4"/>
  <c r="Z53" i="4"/>
  <c r="AF53" i="4"/>
  <c r="BR53" i="4"/>
  <c r="BQ53" i="4"/>
  <c r="BC11" i="4"/>
  <c r="BS11" i="4"/>
  <c r="CI11" i="4"/>
  <c r="BF11" i="4"/>
  <c r="CB11" i="4"/>
  <c r="AW11" i="4"/>
  <c r="BR11" i="4"/>
  <c r="CN11" i="4"/>
  <c r="CD11" i="4"/>
  <c r="CF11" i="4"/>
  <c r="BZ11" i="4"/>
  <c r="CK11" i="4"/>
  <c r="AJ11" i="4"/>
  <c r="AP11" i="4"/>
  <c r="AC11" i="4"/>
  <c r="AA11" i="4"/>
  <c r="V11" i="4"/>
  <c r="AB11" i="4"/>
  <c r="BA11" i="4"/>
  <c r="BT11" i="4"/>
  <c r="CJ11" i="4"/>
  <c r="Z11" i="4"/>
  <c r="BG11" i="4"/>
  <c r="BW11" i="4"/>
  <c r="CM11" i="4"/>
  <c r="BL11" i="4"/>
  <c r="CG11" i="4"/>
  <c r="BB11" i="4"/>
  <c r="BX11" i="4"/>
  <c r="AX11" i="4"/>
  <c r="AZ11" i="4"/>
  <c r="BD11" i="4"/>
  <c r="AS11" i="4"/>
  <c r="AT11" i="4"/>
  <c r="AO11" i="4"/>
  <c r="AL11" i="4"/>
  <c r="X11" i="4"/>
  <c r="W11" i="4"/>
  <c r="AI11" i="4"/>
  <c r="BO11" i="4"/>
  <c r="BV11" i="4"/>
  <c r="BM11" i="4"/>
  <c r="BU11" i="4"/>
  <c r="AN11" i="4"/>
  <c r="AM11" i="4"/>
  <c r="Y11" i="4"/>
  <c r="AU11" i="4"/>
  <c r="BK11" i="4"/>
  <c r="CA11" i="4"/>
  <c r="AV11" i="4"/>
  <c r="BQ11" i="4"/>
  <c r="CL11" i="4"/>
  <c r="BH11" i="4"/>
  <c r="CC11" i="4"/>
  <c r="BI11" i="4"/>
  <c r="BJ11" i="4"/>
  <c r="BY11" i="4"/>
  <c r="BN11" i="4"/>
  <c r="BP11" i="4"/>
  <c r="AK11" i="4"/>
  <c r="AH11" i="4"/>
  <c r="AQ11" i="4"/>
  <c r="AE11" i="4"/>
  <c r="AF11" i="4"/>
  <c r="AY11" i="4"/>
  <c r="CE11" i="4"/>
  <c r="AR11" i="4"/>
  <c r="CH11" i="4"/>
  <c r="BE11" i="4"/>
  <c r="AG11" i="4"/>
  <c r="AD11" i="4"/>
  <c r="AF51" i="4"/>
  <c r="AV72" i="4"/>
  <c r="BL72" i="4"/>
  <c r="CB72" i="4"/>
  <c r="AW72" i="4"/>
  <c r="BR72" i="4"/>
  <c r="CM72" i="4"/>
  <c r="AS72" i="4"/>
  <c r="BN72" i="4"/>
  <c r="CI72" i="4"/>
  <c r="AY72" i="4"/>
  <c r="BU72" i="4"/>
  <c r="AO72" i="4"/>
  <c r="AL72" i="4"/>
  <c r="Y72" i="4"/>
  <c r="AG72" i="4"/>
  <c r="CG72" i="4"/>
  <c r="AU72" i="4"/>
  <c r="Z72" i="4"/>
  <c r="BX72" i="4"/>
  <c r="AI72" i="4"/>
  <c r="BO72" i="4"/>
  <c r="AP72" i="4"/>
  <c r="AE72" i="4"/>
  <c r="AZ72" i="4"/>
  <c r="BP72" i="4"/>
  <c r="CF72" i="4"/>
  <c r="BB72" i="4"/>
  <c r="BW72" i="4"/>
  <c r="AQ72" i="4"/>
  <c r="AX72" i="4"/>
  <c r="BS72" i="4"/>
  <c r="AN72" i="4"/>
  <c r="BE72" i="4"/>
  <c r="BZ72" i="4"/>
  <c r="AK72" i="4"/>
  <c r="AH72" i="4"/>
  <c r="BF72" i="4"/>
  <c r="AC72" i="4"/>
  <c r="AD72" i="4"/>
  <c r="BQ72" i="4"/>
  <c r="V72" i="4"/>
  <c r="CN72" i="4"/>
  <c r="CH72" i="4"/>
  <c r="CD72" i="4"/>
  <c r="CK72" i="4"/>
  <c r="AB72" i="4"/>
  <c r="W72" i="4"/>
  <c r="BD72" i="4"/>
  <c r="BT72" i="4"/>
  <c r="CJ72" i="4"/>
  <c r="BG72" i="4"/>
  <c r="CC72" i="4"/>
  <c r="AM72" i="4"/>
  <c r="BC72" i="4"/>
  <c r="BY72" i="4"/>
  <c r="AJ72" i="4"/>
  <c r="BJ72" i="4"/>
  <c r="CE72" i="4"/>
  <c r="BA72" i="4"/>
  <c r="AF72" i="4"/>
  <c r="CA72" i="4"/>
  <c r="X72" i="4"/>
  <c r="AA72" i="4"/>
  <c r="CL72" i="4"/>
  <c r="AR72" i="4"/>
  <c r="BH72" i="4"/>
  <c r="BM72" i="4"/>
  <c r="BI72" i="4"/>
  <c r="AT72" i="4"/>
  <c r="BV72" i="4"/>
  <c r="BK72" i="4"/>
  <c r="AR46" i="4"/>
  <c r="BH46" i="4"/>
  <c r="AU46" i="4"/>
  <c r="BQ46" i="4"/>
  <c r="CH46" i="4"/>
  <c r="BG46" i="4"/>
  <c r="CA46" i="4"/>
  <c r="AS46" i="4"/>
  <c r="BN46" i="4"/>
  <c r="CF46" i="4"/>
  <c r="BO46" i="4"/>
  <c r="CK46" i="4"/>
  <c r="AK46" i="4"/>
  <c r="AH46" i="4"/>
  <c r="AI46" i="4"/>
  <c r="W46" i="4"/>
  <c r="AF46" i="4"/>
  <c r="AJ46" i="4"/>
  <c r="AV46" i="4"/>
  <c r="BL46" i="4"/>
  <c r="BA46" i="4"/>
  <c r="BV46" i="4"/>
  <c r="CL46" i="4"/>
  <c r="BM46" i="4"/>
  <c r="CE46" i="4"/>
  <c r="AX46" i="4"/>
  <c r="BS46" i="4"/>
  <c r="CJ46" i="4"/>
  <c r="CG46" i="4"/>
  <c r="BE46" i="4"/>
  <c r="AG46" i="4"/>
  <c r="BJ46" i="4"/>
  <c r="AN46" i="4"/>
  <c r="AE46" i="4"/>
  <c r="AB46" i="4"/>
  <c r="AC46" i="4"/>
  <c r="AZ46" i="4"/>
  <c r="BP46" i="4"/>
  <c r="BF46" i="4"/>
  <c r="BZ46" i="4"/>
  <c r="AW46" i="4"/>
  <c r="BR46" i="4"/>
  <c r="CI46" i="4"/>
  <c r="BC46" i="4"/>
  <c r="BX46" i="4"/>
  <c r="CN46" i="4"/>
  <c r="AY46" i="4"/>
  <c r="BY46" i="4"/>
  <c r="AP46" i="4"/>
  <c r="AQ46" i="4"/>
  <c r="AD46" i="4"/>
  <c r="Z46" i="4"/>
  <c r="Y46" i="4"/>
  <c r="CD46" i="4"/>
  <c r="BI46" i="4"/>
  <c r="AO46" i="4"/>
  <c r="V46" i="4"/>
  <c r="BD46" i="4"/>
  <c r="BB46" i="4"/>
  <c r="CB46" i="4"/>
  <c r="AL46" i="4"/>
  <c r="CC46" i="4"/>
  <c r="CM46" i="4"/>
  <c r="AA46" i="4"/>
  <c r="X46" i="4"/>
  <c r="BT46" i="4"/>
  <c r="BW46" i="4"/>
  <c r="AT46" i="4"/>
  <c r="AM46" i="4"/>
  <c r="BK46" i="4"/>
  <c r="BU46" i="4"/>
  <c r="CE24" i="4"/>
  <c r="BC24" i="4"/>
  <c r="AA24" i="4"/>
  <c r="AB24" i="4"/>
  <c r="CF24" i="4"/>
  <c r="CG24" i="4"/>
  <c r="BE24" i="4"/>
  <c r="AE24" i="4"/>
  <c r="BM24" i="4"/>
  <c r="CI24" i="4"/>
  <c r="BG24" i="4"/>
  <c r="W24" i="4"/>
  <c r="BO24" i="4"/>
  <c r="AS24" i="4"/>
  <c r="BA24" i="4"/>
  <c r="Y24" i="4"/>
  <c r="BT24" i="4"/>
  <c r="AX24" i="4"/>
  <c r="X70" i="4"/>
  <c r="AG70" i="4"/>
  <c r="BB70" i="4"/>
  <c r="BR70" i="4"/>
  <c r="CH70" i="4"/>
  <c r="BD70" i="4"/>
  <c r="BY70" i="4"/>
  <c r="AK70" i="4"/>
  <c r="BK70" i="4"/>
  <c r="CF70" i="4"/>
  <c r="AH70" i="4"/>
  <c r="BL70" i="4"/>
  <c r="CG70" i="4"/>
  <c r="AI70" i="4"/>
  <c r="AD70" i="4"/>
  <c r="BS70" i="4"/>
  <c r="Z70" i="4"/>
  <c r="AN70" i="4"/>
  <c r="BH70" i="4"/>
  <c r="AC70" i="4"/>
  <c r="BF70" i="4"/>
  <c r="BV70" i="4"/>
  <c r="CL70" i="4"/>
  <c r="BI70" i="4"/>
  <c r="CE70" i="4"/>
  <c r="AU70" i="4"/>
  <c r="BP70" i="4"/>
  <c r="CK70" i="4"/>
  <c r="AV70" i="4"/>
  <c r="BQ70" i="4"/>
  <c r="CM70" i="4"/>
  <c r="AR70" i="4"/>
  <c r="AA70" i="4"/>
  <c r="CN70" i="4"/>
  <c r="V70" i="4"/>
  <c r="AF70" i="4"/>
  <c r="CC70" i="4"/>
  <c r="AT70" i="4"/>
  <c r="BJ70" i="4"/>
  <c r="BZ70" i="4"/>
  <c r="AS70" i="4"/>
  <c r="BO70" i="4"/>
  <c r="CJ70" i="4"/>
  <c r="AZ70" i="4"/>
  <c r="BU70" i="4"/>
  <c r="AP70" i="4"/>
  <c r="BA70" i="4"/>
  <c r="BW70" i="4"/>
  <c r="AQ70" i="4"/>
  <c r="BM70" i="4"/>
  <c r="W70" i="4"/>
  <c r="AJ70" i="4"/>
  <c r="BC70" i="4"/>
  <c r="AB70" i="4"/>
  <c r="CD70" i="4"/>
  <c r="BE70" i="4"/>
  <c r="CB70" i="4"/>
  <c r="AE70" i="4"/>
  <c r="AY70" i="4"/>
  <c r="CA70" i="4"/>
  <c r="AM70" i="4"/>
  <c r="BX70" i="4"/>
  <c r="BN70" i="4"/>
  <c r="BG70" i="4"/>
  <c r="AX70" i="4"/>
  <c r="BT70" i="4"/>
  <c r="AL70" i="4"/>
  <c r="CI70" i="4"/>
  <c r="Y70" i="4"/>
  <c r="AO70" i="4"/>
  <c r="AW70" i="4"/>
  <c r="BD42" i="4"/>
  <c r="BT42" i="4"/>
  <c r="CJ42" i="4"/>
  <c r="BE42" i="4"/>
  <c r="BZ42" i="4"/>
  <c r="BA42" i="4"/>
  <c r="BV42" i="4"/>
  <c r="AW42" i="4"/>
  <c r="BR42" i="4"/>
  <c r="CM42" i="4"/>
  <c r="BY42" i="4"/>
  <c r="AO42" i="4"/>
  <c r="AP42" i="4"/>
  <c r="AQ42" i="4"/>
  <c r="AA42" i="4"/>
  <c r="V42" i="4"/>
  <c r="Y42" i="4"/>
  <c r="AR42" i="4"/>
  <c r="BH42" i="4"/>
  <c r="BX42" i="4"/>
  <c r="CN42" i="4"/>
  <c r="BJ42" i="4"/>
  <c r="CE42" i="4"/>
  <c r="BF42" i="4"/>
  <c r="CA42" i="4"/>
  <c r="BB42" i="4"/>
  <c r="BW42" i="4"/>
  <c r="AX42" i="4"/>
  <c r="BI42" i="4"/>
  <c r="AK42" i="4"/>
  <c r="AL42" i="4"/>
  <c r="AM42" i="4"/>
  <c r="W42" i="4"/>
  <c r="AJ42" i="4"/>
  <c r="AN42" i="4"/>
  <c r="AV42" i="4"/>
  <c r="CB42" i="4"/>
  <c r="BO42" i="4"/>
  <c r="BK42" i="4"/>
  <c r="BG42" i="4"/>
  <c r="BS42" i="4"/>
  <c r="AG42" i="4"/>
  <c r="AI42" i="4"/>
  <c r="AF42" i="4"/>
  <c r="AZ42" i="4"/>
  <c r="CF42" i="4"/>
  <c r="BU42" i="4"/>
  <c r="BQ42" i="4"/>
  <c r="BM42" i="4"/>
  <c r="BC42" i="4"/>
  <c r="BN42" i="4"/>
  <c r="AD42" i="4"/>
  <c r="AB42" i="4"/>
  <c r="BL42" i="4"/>
  <c r="AT42" i="4"/>
  <c r="CK42" i="4"/>
  <c r="CG42" i="4"/>
  <c r="CC42" i="4"/>
  <c r="CD42" i="4"/>
  <c r="AH42" i="4"/>
  <c r="AE42" i="4"/>
  <c r="X42" i="4"/>
  <c r="AY42" i="4"/>
  <c r="AS42" i="4"/>
  <c r="AU42" i="4"/>
  <c r="CI42" i="4"/>
  <c r="CL42" i="4"/>
  <c r="Z42" i="4"/>
  <c r="BP42" i="4"/>
  <c r="CH42" i="4"/>
  <c r="AC42" i="4"/>
  <c r="BZ5" i="4"/>
  <c r="CA5" i="4"/>
  <c r="CB5" i="4"/>
  <c r="CG5" i="4"/>
  <c r="BL5" i="4"/>
  <c r="BC5" i="4"/>
  <c r="BA5" i="4"/>
  <c r="BF5" i="4"/>
  <c r="BK5" i="4"/>
  <c r="AS5" i="4"/>
  <c r="BT5" i="4"/>
  <c r="BG5" i="4"/>
  <c r="BE5" i="4"/>
  <c r="BX5" i="4"/>
  <c r="BD5" i="4"/>
  <c r="AY5" i="4"/>
  <c r="AW5" i="4"/>
  <c r="BY5" i="4"/>
  <c r="CD5" i="4"/>
  <c r="CE5" i="4"/>
  <c r="CF5" i="4"/>
  <c r="AZ5" i="4"/>
  <c r="AF5" i="4"/>
  <c r="AM5" i="4"/>
  <c r="AK5" i="4"/>
  <c r="X5" i="4"/>
  <c r="AU5" i="4"/>
  <c r="BH5" i="4"/>
  <c r="AN5" i="4"/>
  <c r="AQ5" i="4"/>
  <c r="AO5" i="4"/>
  <c r="AR5" i="4"/>
  <c r="Y5" i="4"/>
  <c r="AI5" i="4"/>
  <c r="AG5" i="4"/>
  <c r="AC5" i="4"/>
  <c r="CI5" i="4"/>
  <c r="BV5" i="4"/>
  <c r="W5" i="4"/>
  <c r="AV5" i="4"/>
  <c r="AB5" i="4"/>
  <c r="AA5" i="4"/>
  <c r="BN5" i="4"/>
  <c r="Z5" i="4"/>
  <c r="CC5" i="4"/>
  <c r="CM5" i="4"/>
  <c r="AP5" i="4"/>
  <c r="BQ5" i="4"/>
  <c r="BR5" i="4"/>
  <c r="AX5" i="4"/>
  <c r="BU5" i="4"/>
  <c r="AH5" i="4"/>
  <c r="BM5" i="4"/>
  <c r="CH5" i="4"/>
  <c r="CJ5" i="4"/>
  <c r="BB5" i="4"/>
  <c r="BP5" i="4"/>
  <c r="AE5" i="4"/>
  <c r="BJ5" i="4"/>
  <c r="CK5" i="4"/>
  <c r="AT5" i="4"/>
  <c r="V5" i="4"/>
  <c r="CL5" i="4"/>
  <c r="BI5" i="4"/>
  <c r="AL5" i="4"/>
  <c r="CN5" i="4"/>
  <c r="BW5" i="4"/>
  <c r="BS5" i="4"/>
  <c r="AD5" i="4"/>
  <c r="BO5" i="4"/>
  <c r="AJ5" i="4"/>
  <c r="AY39" i="4"/>
  <c r="BO39" i="4"/>
  <c r="CE39" i="4"/>
  <c r="AW39" i="4"/>
  <c r="BR39" i="4"/>
  <c r="CN39" i="4"/>
  <c r="BI39" i="4"/>
  <c r="CD39" i="4"/>
  <c r="BE39" i="4"/>
  <c r="BZ39" i="4"/>
  <c r="BQ39" i="4"/>
  <c r="BF39" i="4"/>
  <c r="AO39" i="4"/>
  <c r="AP39" i="4"/>
  <c r="X39" i="4"/>
  <c r="AI39" i="4"/>
  <c r="CG39" i="4"/>
  <c r="AF39" i="4"/>
  <c r="CA39" i="4"/>
  <c r="BY39" i="4"/>
  <c r="AJ39" i="4"/>
  <c r="Y39" i="4"/>
  <c r="BC39" i="4"/>
  <c r="BS39" i="4"/>
  <c r="CI39" i="4"/>
  <c r="BB39" i="4"/>
  <c r="BX39" i="4"/>
  <c r="AS39" i="4"/>
  <c r="BN39" i="4"/>
  <c r="CJ39" i="4"/>
  <c r="BJ39" i="4"/>
  <c r="CF39" i="4"/>
  <c r="CL39" i="4"/>
  <c r="CB39" i="4"/>
  <c r="AK39" i="4"/>
  <c r="AL39" i="4"/>
  <c r="AD39" i="4"/>
  <c r="AE39" i="4"/>
  <c r="AM39" i="4"/>
  <c r="AB39" i="4"/>
  <c r="BK39" i="4"/>
  <c r="AR39" i="4"/>
  <c r="CH39" i="4"/>
  <c r="AZ39" i="4"/>
  <c r="AV39" i="4"/>
  <c r="AC39" i="4"/>
  <c r="V39" i="4"/>
  <c r="BG39" i="4"/>
  <c r="BW39" i="4"/>
  <c r="CM39" i="4"/>
  <c r="BH39" i="4"/>
  <c r="CC39" i="4"/>
  <c r="AX39" i="4"/>
  <c r="BT39" i="4"/>
  <c r="AT39" i="4"/>
  <c r="BP39" i="4"/>
  <c r="CK39" i="4"/>
  <c r="BA39" i="4"/>
  <c r="AN39" i="4"/>
  <c r="AG39" i="4"/>
  <c r="AQ39" i="4"/>
  <c r="AA39" i="4"/>
  <c r="Z39" i="4"/>
  <c r="AH39" i="4"/>
  <c r="AU39" i="4"/>
  <c r="BM39" i="4"/>
  <c r="BD39" i="4"/>
  <c r="BU39" i="4"/>
  <c r="BV39" i="4"/>
  <c r="BL39" i="4"/>
  <c r="W39" i="4"/>
  <c r="BN16" i="4"/>
  <c r="CB16" i="4"/>
  <c r="AW16" i="4"/>
  <c r="AJ16" i="4"/>
  <c r="AE16" i="4"/>
  <c r="BS16" i="4"/>
  <c r="CC16" i="4"/>
  <c r="CE16" i="4"/>
  <c r="X16" i="4"/>
  <c r="BV16" i="4"/>
  <c r="CJ16" i="4"/>
  <c r="CA16" i="4"/>
  <c r="AK16" i="4"/>
  <c r="AT16" i="4"/>
  <c r="AR16" i="4"/>
  <c r="CK16" i="4"/>
  <c r="BE16" i="4"/>
  <c r="AD16" i="4"/>
  <c r="AY16" i="4"/>
  <c r="AS16" i="4"/>
  <c r="BD16" i="4"/>
  <c r="AB16" i="4"/>
  <c r="BB16" i="4"/>
  <c r="BH16" i="4"/>
  <c r="BL16" i="4"/>
  <c r="AM16" i="4"/>
  <c r="W16" i="4"/>
  <c r="BG16" i="4"/>
  <c r="BI16" i="4"/>
  <c r="CD16" i="4"/>
  <c r="AH16" i="4"/>
  <c r="BJ16" i="4"/>
  <c r="BX16" i="4"/>
  <c r="CH16" i="4"/>
  <c r="AN16" i="4"/>
  <c r="V16" i="4"/>
  <c r="BO16" i="4"/>
  <c r="BY16" i="4"/>
  <c r="BU16" i="4"/>
  <c r="AC16" i="4"/>
  <c r="BR16" i="4"/>
  <c r="CF16" i="4"/>
  <c r="BM16" i="4"/>
  <c r="AO16" i="4"/>
  <c r="Z16" i="4"/>
  <c r="BW16" i="4"/>
  <c r="CG16" i="4"/>
  <c r="CM16" i="4"/>
  <c r="AL16" i="4"/>
  <c r="AU16" i="4"/>
  <c r="CN16" i="4"/>
  <c r="CI16" i="4"/>
  <c r="AF16" i="4"/>
  <c r="AX16" i="4"/>
  <c r="AA16" i="4"/>
  <c r="Y16" i="4"/>
  <c r="AI16" i="4"/>
  <c r="CL16" i="4"/>
  <c r="AZ16" i="4"/>
  <c r="BC16" i="4"/>
  <c r="BF16" i="4"/>
  <c r="AP16" i="4"/>
  <c r="AG16" i="4"/>
  <c r="BT16" i="4"/>
  <c r="BQ16" i="4"/>
  <c r="AV16" i="4"/>
  <c r="BA16" i="4"/>
  <c r="BP16" i="4"/>
  <c r="BK16" i="4"/>
  <c r="AQ16" i="4"/>
  <c r="BZ16" i="4"/>
  <c r="W21" i="4"/>
  <c r="AT21" i="4"/>
  <c r="BJ21" i="4"/>
  <c r="BZ21" i="4"/>
  <c r="AU21" i="4"/>
  <c r="BK21" i="4"/>
  <c r="CA21" i="4"/>
  <c r="AR21" i="4"/>
  <c r="BH21" i="4"/>
  <c r="BX21" i="4"/>
  <c r="CN21" i="4"/>
  <c r="AW21" i="4"/>
  <c r="BQ21" i="4"/>
  <c r="CK21" i="4"/>
  <c r="AQ21" i="4"/>
  <c r="AJ21" i="4"/>
  <c r="Z21" i="4"/>
  <c r="AB21" i="4"/>
  <c r="AX21" i="4"/>
  <c r="BN21" i="4"/>
  <c r="CD21" i="4"/>
  <c r="AY21" i="4"/>
  <c r="BO21" i="4"/>
  <c r="CE21" i="4"/>
  <c r="AV21" i="4"/>
  <c r="BL21" i="4"/>
  <c r="CB21" i="4"/>
  <c r="AS21" i="4"/>
  <c r="BM21" i="4"/>
  <c r="CG21" i="4"/>
  <c r="AP21" i="4"/>
  <c r="AM21" i="4"/>
  <c r="AK21" i="4"/>
  <c r="V21" i="4"/>
  <c r="Y21" i="4"/>
  <c r="BB21" i="4"/>
  <c r="BR21" i="4"/>
  <c r="CH21" i="4"/>
  <c r="BC21" i="4"/>
  <c r="BS21" i="4"/>
  <c r="CI21" i="4"/>
  <c r="AZ21" i="4"/>
  <c r="BP21" i="4"/>
  <c r="CF21" i="4"/>
  <c r="BI21" i="4"/>
  <c r="CC21" i="4"/>
  <c r="BE21" i="4"/>
  <c r="AL21" i="4"/>
  <c r="AI21" i="4"/>
  <c r="AG21" i="4"/>
  <c r="AO21" i="4"/>
  <c r="AC21" i="4"/>
  <c r="BG21" i="4"/>
  <c r="BT21" i="4"/>
  <c r="BU21" i="4"/>
  <c r="AF21" i="4"/>
  <c r="AD21" i="4"/>
  <c r="BF21" i="4"/>
  <c r="BW21" i="4"/>
  <c r="CJ21" i="4"/>
  <c r="AH21" i="4"/>
  <c r="X21" i="4"/>
  <c r="BV21" i="4"/>
  <c r="CM21" i="4"/>
  <c r="BY21" i="4"/>
  <c r="AN21" i="4"/>
  <c r="AE21" i="4"/>
  <c r="CL21" i="4"/>
  <c r="BD21" i="4"/>
  <c r="AA21" i="4"/>
  <c r="BA21" i="4"/>
  <c r="AD61" i="4"/>
  <c r="BA61" i="4"/>
  <c r="BQ61" i="4"/>
  <c r="BB61" i="4"/>
  <c r="BR61" i="4"/>
  <c r="CH61" i="4"/>
  <c r="BC61" i="4"/>
  <c r="BS61" i="4"/>
  <c r="CI61" i="4"/>
  <c r="CB61" i="4"/>
  <c r="AH61" i="4"/>
  <c r="CK61" i="4"/>
  <c r="AR61" i="4"/>
  <c r="CN61" i="4"/>
  <c r="AE61" i="4"/>
  <c r="AF61" i="4"/>
  <c r="AK61" i="4"/>
  <c r="CG61" i="4"/>
  <c r="AA61" i="4"/>
  <c r="BE61" i="4"/>
  <c r="BU61" i="4"/>
  <c r="BF61" i="4"/>
  <c r="BV61" i="4"/>
  <c r="CL61" i="4"/>
  <c r="BG61" i="4"/>
  <c r="BW61" i="4"/>
  <c r="CM61" i="4"/>
  <c r="CJ61" i="4"/>
  <c r="BD61" i="4"/>
  <c r="AQ61" i="4"/>
  <c r="BH61" i="4"/>
  <c r="AN61" i="4"/>
  <c r="Z61" i="4"/>
  <c r="AB61" i="4"/>
  <c r="AG61" i="4"/>
  <c r="AO61" i="4"/>
  <c r="W61" i="4"/>
  <c r="AS61" i="4"/>
  <c r="BI61" i="4"/>
  <c r="AT61" i="4"/>
  <c r="BJ61" i="4"/>
  <c r="BZ61" i="4"/>
  <c r="AU61" i="4"/>
  <c r="BK61" i="4"/>
  <c r="CA61" i="4"/>
  <c r="AZ61" i="4"/>
  <c r="AP61" i="4"/>
  <c r="BT61" i="4"/>
  <c r="AM61" i="4"/>
  <c r="BX61" i="4"/>
  <c r="AJ61" i="4"/>
  <c r="V61" i="4"/>
  <c r="Y61" i="4"/>
  <c r="AC61" i="4"/>
  <c r="AW61" i="4"/>
  <c r="CD61" i="4"/>
  <c r="BP61" i="4"/>
  <c r="CF61" i="4"/>
  <c r="X61" i="4"/>
  <c r="BM61" i="4"/>
  <c r="AY61" i="4"/>
  <c r="AL61" i="4"/>
  <c r="AV61" i="4"/>
  <c r="CE61" i="4"/>
  <c r="BY61" i="4"/>
  <c r="AX61" i="4"/>
  <c r="BO61" i="4"/>
  <c r="CC61" i="4"/>
  <c r="BL61" i="4"/>
  <c r="BN61" i="4"/>
  <c r="AI61" i="4"/>
  <c r="J33" i="1"/>
  <c r="K33" i="1"/>
  <c r="J36" i="1"/>
  <c r="R33" i="1"/>
  <c r="CC35" i="4"/>
  <c r="AY35" i="4"/>
  <c r="BL35" i="4"/>
  <c r="X35" i="4"/>
  <c r="BA35" i="4"/>
  <c r="BR35" i="4"/>
  <c r="CI35" i="4"/>
  <c r="AJ35" i="4"/>
  <c r="V35" i="4"/>
  <c r="BK35" i="4"/>
  <c r="AW35" i="4"/>
  <c r="BN35" i="4"/>
  <c r="CE35" i="4"/>
  <c r="AN35" i="4"/>
  <c r="Z35" i="4"/>
  <c r="CG35" i="4"/>
  <c r="BC35" i="4"/>
  <c r="CB35" i="4"/>
  <c r="AI35" i="4"/>
  <c r="AT35" i="4"/>
  <c r="BP35" i="4"/>
  <c r="BF35" i="4"/>
  <c r="BT35" i="4"/>
  <c r="BY35" i="4"/>
  <c r="AV35" i="4"/>
  <c r="BE35" i="4"/>
  <c r="AZ35" i="4"/>
  <c r="AB35" i="4"/>
  <c r="BM35" i="4"/>
  <c r="BH35" i="4"/>
  <c r="AF35" i="4"/>
  <c r="BS35" i="4"/>
  <c r="W35" i="4"/>
  <c r="AK35" i="4"/>
  <c r="BW35" i="4"/>
  <c r="AS35" i="4"/>
  <c r="CJ35" i="4"/>
  <c r="AQ35" i="4"/>
  <c r="Y35" i="4"/>
  <c r="AX35" i="4"/>
  <c r="CF35" i="4"/>
  <c r="BQ35" i="4"/>
  <c r="BX35" i="4"/>
  <c r="BI35" i="4"/>
  <c r="AD35" i="4"/>
  <c r="CN35" i="4"/>
  <c r="BJ35" i="4"/>
  <c r="AC35" i="4"/>
  <c r="CK35" i="4"/>
  <c r="BG35" i="4"/>
  <c r="BO35" i="4"/>
  <c r="CH35" i="4"/>
  <c r="AR35" i="4"/>
  <c r="AM35" i="4"/>
  <c r="CM35" i="4"/>
  <c r="AG35" i="4"/>
  <c r="BD35" i="4"/>
  <c r="BU35" i="4"/>
  <c r="AU35" i="4"/>
  <c r="BV35" i="4"/>
  <c r="AA35" i="4"/>
  <c r="AP35" i="4"/>
  <c r="CL35" i="4"/>
  <c r="CA35" i="4"/>
  <c r="AO35" i="4"/>
  <c r="AZ14" i="4"/>
  <c r="BP14" i="4"/>
  <c r="CF14" i="4"/>
  <c r="BC14" i="4"/>
  <c r="BY14" i="4"/>
  <c r="AT14" i="4"/>
  <c r="BO14" i="4"/>
  <c r="CK14" i="4"/>
  <c r="CG14" i="4"/>
  <c r="CH14" i="4"/>
  <c r="CC14" i="4"/>
  <c r="AW14" i="4"/>
  <c r="AK14" i="4"/>
  <c r="AH14" i="4"/>
  <c r="AN14" i="4"/>
  <c r="AE14" i="4"/>
  <c r="AB14" i="4"/>
  <c r="BH14" i="4"/>
  <c r="CB14" i="4"/>
  <c r="BI14" i="4"/>
  <c r="CI14" i="4"/>
  <c r="BJ14" i="4"/>
  <c r="BA14" i="4"/>
  <c r="BM14" i="4"/>
  <c r="BG14" i="4"/>
  <c r="BR14" i="4"/>
  <c r="AP14" i="4"/>
  <c r="AI14" i="4"/>
  <c r="Z14" i="4"/>
  <c r="AJ14" i="4"/>
  <c r="AC14" i="4"/>
  <c r="AR14" i="4"/>
  <c r="BL14" i="4"/>
  <c r="CJ14" i="4"/>
  <c r="BN14" i="4"/>
  <c r="CN14" i="4"/>
  <c r="BU14" i="4"/>
  <c r="BK14" i="4"/>
  <c r="BW14" i="4"/>
  <c r="AU14" i="4"/>
  <c r="CM14" i="4"/>
  <c r="AL14" i="4"/>
  <c r="AD14" i="4"/>
  <c r="V14" i="4"/>
  <c r="BX14" i="4"/>
  <c r="CD14" i="4"/>
  <c r="CE14" i="4"/>
  <c r="CA14" i="4"/>
  <c r="AG14" i="4"/>
  <c r="W14" i="4"/>
  <c r="AV14" i="4"/>
  <c r="AS14" i="4"/>
  <c r="AY14" i="4"/>
  <c r="BV14" i="4"/>
  <c r="BQ14" i="4"/>
  <c r="AQ14" i="4"/>
  <c r="AF14" i="4"/>
  <c r="BD14" i="4"/>
  <c r="AX14" i="4"/>
  <c r="BE14" i="4"/>
  <c r="BB14" i="4"/>
  <c r="CL14" i="4"/>
  <c r="AM14" i="4"/>
  <c r="Y14" i="4"/>
  <c r="BS14" i="4"/>
  <c r="AA14" i="4"/>
  <c r="BZ14" i="4"/>
  <c r="BF14" i="4"/>
  <c r="X14" i="4"/>
  <c r="BT14" i="4"/>
  <c r="AO14" i="4"/>
  <c r="T23" i="4"/>
  <c r="S23" i="4"/>
  <c r="T25" i="4"/>
  <c r="S25" i="4"/>
  <c r="T26" i="4"/>
  <c r="S26" i="4"/>
  <c r="AX27" i="4"/>
  <c r="BN27" i="4"/>
  <c r="CD27" i="4"/>
  <c r="AY27" i="4"/>
  <c r="BT27" i="4"/>
  <c r="AU27" i="4"/>
  <c r="BP27" i="4"/>
  <c r="CK27" i="4"/>
  <c r="BL27" i="4"/>
  <c r="CG27" i="4"/>
  <c r="AR27" i="4"/>
  <c r="BS27" i="4"/>
  <c r="AJ27" i="4"/>
  <c r="BC27" i="4"/>
  <c r="AC27" i="4"/>
  <c r="AD27" i="4"/>
  <c r="Z27" i="4"/>
  <c r="AF27" i="4"/>
  <c r="BB27" i="4"/>
  <c r="BR27" i="4"/>
  <c r="CH27" i="4"/>
  <c r="BD27" i="4"/>
  <c r="BY27" i="4"/>
  <c r="AZ27" i="4"/>
  <c r="BU27" i="4"/>
  <c r="BF27" i="4"/>
  <c r="CL27" i="4"/>
  <c r="CE27" i="4"/>
  <c r="CA27" i="4"/>
  <c r="BG27" i="4"/>
  <c r="CM27" i="4"/>
  <c r="CI27" i="4"/>
  <c r="AN27" i="4"/>
  <c r="AP27" i="4"/>
  <c r="AQ27" i="4"/>
  <c r="AE27" i="4"/>
  <c r="Y27" i="4"/>
  <c r="BJ27" i="4"/>
  <c r="AS27" i="4"/>
  <c r="CJ27" i="4"/>
  <c r="CF27" i="4"/>
  <c r="BQ27" i="4"/>
  <c r="BH27" i="4"/>
  <c r="AW27" i="4"/>
  <c r="AO27" i="4"/>
  <c r="AL27" i="4"/>
  <c r="AH27" i="4"/>
  <c r="V27" i="4"/>
  <c r="BV27" i="4"/>
  <c r="BI27" i="4"/>
  <c r="BE27" i="4"/>
  <c r="AV27" i="4"/>
  <c r="BW27" i="4"/>
  <c r="CC27" i="4"/>
  <c r="CN27" i="4"/>
  <c r="AK27" i="4"/>
  <c r="AM27" i="4"/>
  <c r="AA27" i="4"/>
  <c r="AI27" i="4"/>
  <c r="BK27" i="4"/>
  <c r="BX27" i="4"/>
  <c r="AB27" i="4"/>
  <c r="AT27" i="4"/>
  <c r="BA27" i="4"/>
  <c r="AG27" i="4"/>
  <c r="BZ27" i="4"/>
  <c r="CB27" i="4"/>
  <c r="X27" i="4"/>
  <c r="BO27" i="4"/>
  <c r="BM27" i="4"/>
  <c r="CL28" i="4"/>
  <c r="AH28" i="4"/>
  <c r="AL28" i="4"/>
  <c r="BY28" i="4"/>
  <c r="BD28" i="4"/>
  <c r="BB28" i="4"/>
  <c r="AF28" i="4"/>
  <c r="AW28" i="4"/>
  <c r="BS28" i="4"/>
  <c r="BF28" i="4"/>
  <c r="AM28" i="4"/>
  <c r="AA28" i="4"/>
  <c r="CG28" i="4"/>
  <c r="BO28" i="4"/>
  <c r="BG28" i="4"/>
  <c r="Y28" i="4"/>
  <c r="BE28" i="4"/>
  <c r="CD28" i="4"/>
  <c r="BP28" i="4"/>
  <c r="BR28" i="4"/>
  <c r="CB28" i="4"/>
  <c r="AS28" i="4"/>
  <c r="CI28" i="4"/>
  <c r="BL28" i="4"/>
  <c r="AD28" i="4"/>
  <c r="AX28" i="4"/>
  <c r="CA28" i="4"/>
  <c r="AB28" i="4"/>
  <c r="BQ28" i="4"/>
  <c r="CJ28" i="4"/>
  <c r="AI28" i="4"/>
  <c r="V28" i="4"/>
  <c r="AY28" i="4"/>
  <c r="AE28" i="4"/>
  <c r="BI28" i="4"/>
  <c r="BZ28" i="4"/>
  <c r="AQ28" i="4"/>
  <c r="Z28" i="4"/>
  <c r="CN28" i="4"/>
  <c r="BW28" i="4"/>
  <c r="X28" i="4"/>
  <c r="BC28" i="4"/>
  <c r="BK28" i="4"/>
  <c r="AK28" i="4"/>
  <c r="BU28" i="4"/>
  <c r="BT28" i="4"/>
  <c r="AN28" i="4"/>
  <c r="AR28" i="4"/>
  <c r="AZ28" i="4"/>
  <c r="AJ28" i="4"/>
  <c r="BM28" i="4"/>
  <c r="BJ28" i="4"/>
  <c r="CH28" i="4"/>
  <c r="AG28" i="4"/>
  <c r="BX28" i="4"/>
  <c r="CF28" i="4"/>
  <c r="AP28" i="4"/>
  <c r="CK28" i="4"/>
  <c r="AU28" i="4"/>
  <c r="CM28" i="4"/>
  <c r="CC28" i="4"/>
  <c r="AT28" i="4"/>
  <c r="BN28" i="4"/>
  <c r="CE28" i="4"/>
  <c r="AV28" i="4"/>
  <c r="BV28" i="4"/>
  <c r="AO28" i="4"/>
  <c r="W28" i="4"/>
  <c r="BH28" i="4"/>
  <c r="AC28" i="4"/>
  <c r="S29" i="4"/>
  <c r="T29" i="4"/>
  <c r="S54" i="4"/>
  <c r="T54" i="4"/>
  <c r="S55" i="4"/>
  <c r="T55" i="4"/>
  <c r="T58" i="4"/>
  <c r="S58" i="4"/>
  <c r="S59" i="4"/>
  <c r="T59" i="4"/>
  <c r="AH64" i="4"/>
  <c r="BM64" i="4"/>
  <c r="BR64" i="4"/>
  <c r="Y64" i="4"/>
  <c r="AX64" i="4"/>
  <c r="AO64" i="4"/>
  <c r="AJ64" i="4"/>
  <c r="CM64" i="4"/>
  <c r="BK64" i="4"/>
  <c r="AE64" i="4"/>
  <c r="CL64" i="4"/>
  <c r="CN64" i="4"/>
  <c r="CK64" i="4"/>
  <c r="BC64" i="4"/>
  <c r="AT64" i="4"/>
  <c r="AW64" i="4"/>
  <c r="CA64" i="4"/>
  <c r="BG64" i="4"/>
  <c r="AP64" i="4"/>
  <c r="BF64" i="4"/>
  <c r="AB64" i="4"/>
  <c r="BW64" i="4"/>
  <c r="AU64" i="4"/>
  <c r="AA64" i="4"/>
  <c r="AG64" i="4"/>
  <c r="BI64" i="4"/>
  <c r="BX64" i="4"/>
  <c r="AV64" i="4"/>
  <c r="AC64" i="4"/>
  <c r="BL64" i="4"/>
  <c r="AN64" i="4"/>
  <c r="AZ64" i="4"/>
  <c r="CK24" i="4"/>
  <c r="BL24" i="4"/>
  <c r="BN24" i="4"/>
  <c r="CC24" i="4"/>
  <c r="AK24" i="4"/>
  <c r="AU24" i="4"/>
  <c r="AI24" i="4"/>
  <c r="AF24" i="4"/>
  <c r="AD24" i="4"/>
  <c r="AY24" i="4"/>
  <c r="AC24" i="4"/>
  <c r="Z24" i="4"/>
  <c r="BS24" i="4"/>
  <c r="AW24" i="4"/>
  <c r="BV24" i="4"/>
  <c r="AM24" i="4"/>
  <c r="AH24" i="4"/>
  <c r="AC53" i="4"/>
  <c r="BA53" i="4"/>
  <c r="AQ53" i="4"/>
  <c r="AH53" i="4"/>
  <c r="AD53" i="4"/>
  <c r="AE53" i="4"/>
  <c r="AL53" i="4"/>
  <c r="AY53" i="4"/>
  <c r="CC53" i="4"/>
  <c r="BT53" i="4"/>
  <c r="BL53" i="4"/>
  <c r="BK53" i="4"/>
  <c r="AT53" i="4"/>
  <c r="X53" i="4"/>
  <c r="CF53" i="4"/>
  <c r="CM53" i="4"/>
  <c r="BV53" i="4"/>
  <c r="BE53" i="4"/>
  <c r="AL35" i="4"/>
  <c r="BA28" i="4"/>
  <c r="BF24" i="4"/>
  <c r="CN24" i="4"/>
  <c r="AJ24" i="4"/>
  <c r="CH24" i="4"/>
  <c r="BX24" i="4"/>
  <c r="AG24" i="4"/>
  <c r="X24" i="4"/>
  <c r="BZ24" i="4"/>
  <c r="CJ24" i="4"/>
  <c r="AQ24" i="4"/>
  <c r="BI24" i="4"/>
  <c r="CL24" i="4"/>
  <c r="AO24" i="4"/>
  <c r="AP24" i="4"/>
  <c r="BB24" i="4"/>
  <c r="BP24" i="4"/>
  <c r="BR24" i="4"/>
  <c r="CB24" i="4"/>
  <c r="BP53" i="4"/>
  <c r="BD53" i="4"/>
  <c r="BS53" i="4"/>
  <c r="BC53" i="4"/>
  <c r="W53" i="4"/>
  <c r="AJ53" i="4"/>
  <c r="BH53" i="4"/>
  <c r="CD53" i="4"/>
  <c r="BM53" i="4"/>
  <c r="AG53" i="4"/>
  <c r="AP53" i="4"/>
  <c r="AU53" i="4"/>
  <c r="BY53" i="4"/>
  <c r="AB53" i="4"/>
  <c r="AM53" i="4"/>
  <c r="BW53" i="4"/>
  <c r="BF53" i="4"/>
  <c r="BZ35" i="4"/>
  <c r="AL24" i="4"/>
  <c r="AV24" i="4"/>
  <c r="CA24" i="4"/>
  <c r="BW24" i="4"/>
  <c r="AR24" i="4"/>
  <c r="V24" i="4"/>
  <c r="AN24" i="4"/>
  <c r="BU24" i="4"/>
  <c r="BH24" i="4"/>
  <c r="BJ24" i="4"/>
  <c r="BK24" i="4"/>
  <c r="AT24" i="4"/>
  <c r="BD24" i="4"/>
  <c r="CD24" i="4"/>
  <c r="BY24" i="4"/>
  <c r="CM24" i="4"/>
  <c r="BQ24" i="4"/>
  <c r="BX53" i="4"/>
  <c r="CI53" i="4"/>
  <c r="CH53" i="4"/>
  <c r="BB53" i="4"/>
  <c r="CG53" i="4"/>
  <c r="CJ53" i="4"/>
  <c r="AZ53" i="4"/>
  <c r="CE53" i="4"/>
  <c r="BN53" i="4"/>
  <c r="AW53" i="4"/>
  <c r="AN53" i="4"/>
  <c r="AR53" i="4"/>
  <c r="BZ53" i="4"/>
  <c r="BI53" i="4"/>
  <c r="V53" i="4"/>
  <c r="AV53" i="4"/>
  <c r="BG53" i="4"/>
  <c r="AH35" i="4"/>
  <c r="BB35" i="4"/>
  <c r="W27" i="4"/>
  <c r="BM9" i="4"/>
  <c r="BQ9" i="4"/>
  <c r="BX9" i="4"/>
  <c r="CF9" i="4"/>
  <c r="AL9" i="4"/>
  <c r="AC9" i="4"/>
  <c r="BH9" i="4"/>
  <c r="AZ9" i="4"/>
  <c r="BG9" i="4"/>
  <c r="Y9" i="4"/>
  <c r="BD9" i="4"/>
  <c r="AJ9" i="4"/>
  <c r="BJ9" i="4"/>
  <c r="AE9" i="4"/>
  <c r="BZ9" i="4"/>
  <c r="AK9" i="4"/>
  <c r="CE9" i="4"/>
  <c r="AR9" i="4"/>
  <c r="AS47" i="4"/>
  <c r="CA47" i="4"/>
  <c r="AE47" i="4"/>
  <c r="CI47" i="4"/>
  <c r="BI47" i="4"/>
  <c r="AV47" i="4"/>
  <c r="BR47" i="4"/>
  <c r="AD47" i="4"/>
  <c r="AG47" i="4"/>
  <c r="BS47" i="4"/>
  <c r="BV47" i="4"/>
  <c r="BO47" i="4"/>
  <c r="AQ47" i="4"/>
  <c r="AC47" i="4"/>
  <c r="CB47" i="4"/>
  <c r="Z47" i="4"/>
  <c r="BG47" i="4"/>
  <c r="CD47" i="4"/>
  <c r="BY47" i="4"/>
  <c r="BT47" i="4"/>
  <c r="BA47" i="4"/>
  <c r="BX47" i="4"/>
  <c r="BB47" i="4"/>
  <c r="X47" i="4"/>
  <c r="BK47" i="4"/>
  <c r="Y47" i="4"/>
  <c r="BZ47" i="4"/>
  <c r="AH47" i="4"/>
  <c r="BE47" i="4"/>
  <c r="AX47" i="4"/>
  <c r="AN47" i="4"/>
  <c r="CJ47" i="4"/>
  <c r="BM47" i="4"/>
  <c r="CE47" i="4"/>
  <c r="CK47" i="4"/>
  <c r="CL47" i="4"/>
  <c r="W37" i="4"/>
  <c r="BE37" i="4"/>
  <c r="BD37" i="4"/>
  <c r="CN37" i="4"/>
  <c r="AF37" i="4"/>
  <c r="CA37" i="4"/>
  <c r="AT37" i="4"/>
  <c r="CD37" i="4"/>
  <c r="AJ37" i="4"/>
  <c r="BA37" i="4"/>
  <c r="BH37" i="4"/>
  <c r="CE37" i="4"/>
  <c r="CL37" i="4"/>
  <c r="BC37" i="4"/>
  <c r="CB37" i="4"/>
  <c r="AC37" i="4"/>
  <c r="CF37" i="4"/>
  <c r="CH37" i="4"/>
  <c r="BG37" i="4"/>
  <c r="BU37" i="4"/>
  <c r="CJ37" i="4"/>
  <c r="AQ37" i="4"/>
  <c r="X37" i="4"/>
  <c r="AS37" i="4"/>
  <c r="BZ37" i="4"/>
  <c r="AZ37" i="4"/>
  <c r="Z37" i="4"/>
  <c r="CG37" i="4"/>
  <c r="BP37" i="4"/>
  <c r="BM37" i="4"/>
  <c r="AL37" i="4"/>
  <c r="CI37" i="4"/>
  <c r="AR37" i="4"/>
  <c r="BO37" i="4"/>
  <c r="CC37" i="4"/>
  <c r="V37" i="4"/>
  <c r="BW69" i="4"/>
  <c r="AH69" i="4"/>
  <c r="AV37" i="4"/>
  <c r="AP37" i="4"/>
  <c r="BI37" i="4"/>
  <c r="AN37" i="4"/>
  <c r="CK37" i="4"/>
  <c r="BL47" i="4"/>
  <c r="AM47" i="4"/>
  <c r="AY47" i="4"/>
  <c r="BD47" i="4"/>
  <c r="AK47" i="4"/>
  <c r="AR47" i="4"/>
  <c r="AF47" i="4"/>
  <c r="AP47" i="4"/>
  <c r="AJ47" i="4"/>
  <c r="AU47" i="4"/>
  <c r="AQ31" i="4"/>
  <c r="T65" i="4"/>
  <c r="BL8" i="4"/>
  <c r="BR8" i="4"/>
  <c r="BO8" i="4"/>
  <c r="AQ8" i="4"/>
  <c r="S12" i="4"/>
  <c r="S44" i="4"/>
  <c r="S49" i="4"/>
  <c r="T49" i="4"/>
  <c r="S56" i="4"/>
  <c r="S62" i="4"/>
  <c r="S68" i="4"/>
  <c r="T6" i="4"/>
  <c r="S7" i="4"/>
  <c r="S19" i="4"/>
  <c r="T30" i="4"/>
  <c r="BV30" i="4"/>
  <c r="S33" i="4"/>
  <c r="T43" i="4"/>
  <c r="S48" i="4"/>
  <c r="T22" i="4"/>
  <c r="S22" i="4"/>
  <c r="BK30" i="4"/>
  <c r="BA30" i="4"/>
  <c r="BH30" i="4"/>
  <c r="S52" i="4"/>
  <c r="S65" i="4"/>
  <c r="T66" i="4"/>
  <c r="S57" i="4"/>
  <c r="AI52" i="4"/>
  <c r="CB52" i="4"/>
  <c r="CJ52" i="4"/>
  <c r="BH52" i="4"/>
  <c r="AP52" i="4"/>
  <c r="AN52" i="4"/>
  <c r="BY52" i="4"/>
  <c r="BX52" i="4"/>
  <c r="AV52" i="4"/>
  <c r="BS52" i="4"/>
  <c r="CL52" i="4"/>
  <c r="BJ52" i="4"/>
  <c r="AE52" i="4"/>
  <c r="AH52" i="4"/>
  <c r="AF52" i="4"/>
  <c r="AJ52" i="4"/>
  <c r="AQ52" i="4"/>
  <c r="V52" i="4"/>
  <c r="AO52" i="4"/>
  <c r="BW52" i="4"/>
  <c r="CE52" i="4"/>
  <c r="BC52" i="4"/>
  <c r="BV52" i="4"/>
  <c r="AT52" i="4"/>
  <c r="W52" i="4"/>
  <c r="BE52" i="4"/>
  <c r="CG52" i="4"/>
  <c r="AW52" i="4"/>
  <c r="CN52" i="4"/>
  <c r="BL52" i="4"/>
  <c r="CI52" i="4"/>
  <c r="BG52" i="4"/>
  <c r="BZ52" i="4"/>
  <c r="CH52" i="4"/>
  <c r="CK52" i="4"/>
  <c r="Z52" i="4"/>
  <c r="AB52" i="4"/>
  <c r="AM52" i="4"/>
  <c r="BD52" i="4"/>
  <c r="AY52" i="4"/>
  <c r="AG52" i="4"/>
  <c r="Y52" i="4"/>
  <c r="BU52" i="4"/>
  <c r="AC52" i="4"/>
  <c r="AU52" i="4"/>
  <c r="BP52" i="4"/>
  <c r="BK52" i="4"/>
  <c r="BB52" i="4"/>
  <c r="X52" i="4"/>
  <c r="CC52" i="4"/>
  <c r="BT52" i="4"/>
  <c r="BF52" i="4"/>
  <c r="AX52" i="4"/>
  <c r="BQ52" i="4"/>
  <c r="BN52" i="4"/>
  <c r="BA52" i="4"/>
  <c r="CA52" i="4"/>
  <c r="AA52" i="4"/>
  <c r="AZ52" i="4"/>
  <c r="AS52" i="4"/>
  <c r="CD52" i="4"/>
  <c r="AK52" i="4"/>
  <c r="AR52" i="4"/>
  <c r="AD52" i="4"/>
  <c r="CF52" i="4"/>
  <c r="BR52" i="4"/>
  <c r="BO52" i="4"/>
  <c r="BM52" i="4"/>
  <c r="BI52" i="4"/>
  <c r="CM52" i="4"/>
  <c r="AL52" i="4"/>
  <c r="AR48" i="4"/>
  <c r="BE48" i="4"/>
  <c r="BV48" i="4"/>
  <c r="AI48" i="4"/>
  <c r="AD48" i="4"/>
  <c r="CB48" i="4"/>
  <c r="AT48" i="4"/>
  <c r="CH48" i="4"/>
  <c r="AF48" i="4"/>
  <c r="AZ48" i="4"/>
  <c r="CD48" i="4"/>
  <c r="W48" i="4"/>
  <c r="BQ48" i="4"/>
  <c r="AJ48" i="4"/>
  <c r="BR48" i="4"/>
  <c r="AW48" i="4"/>
  <c r="AQ48" i="4"/>
  <c r="BA48" i="4"/>
  <c r="BH48" i="4"/>
  <c r="CK48" i="4"/>
  <c r="CI48" i="4"/>
  <c r="V48" i="4"/>
  <c r="BI48" i="4"/>
  <c r="CE48" i="4"/>
  <c r="AC48" i="4"/>
  <c r="BM48" i="4"/>
  <c r="AB48" i="4"/>
  <c r="BB48" i="4"/>
  <c r="AP48" i="4"/>
  <c r="BP48" i="4"/>
  <c r="AK48" i="4"/>
  <c r="AU48" i="4"/>
  <c r="AG48" i="4"/>
  <c r="CF48" i="4"/>
  <c r="AL48" i="4"/>
  <c r="BX48" i="4"/>
  <c r="BF48" i="4"/>
  <c r="CL48" i="4"/>
  <c r="AV48" i="4"/>
  <c r="BY48" i="4"/>
  <c r="BK48" i="4"/>
  <c r="AA48" i="4"/>
  <c r="AX48" i="4"/>
  <c r="CG48" i="4"/>
  <c r="AY48" i="4"/>
  <c r="BT48" i="4"/>
  <c r="CC48" i="4"/>
  <c r="X48" i="4"/>
  <c r="BZ48" i="4"/>
  <c r="Y48" i="4"/>
  <c r="CN48" i="4"/>
  <c r="BO48" i="4"/>
  <c r="AH48" i="4"/>
  <c r="BL48" i="4"/>
  <c r="BJ48" i="4"/>
  <c r="CA48" i="4"/>
  <c r="AE48" i="4"/>
  <c r="BG48" i="4"/>
  <c r="BD48" i="4"/>
  <c r="BW48" i="4"/>
  <c r="AM48" i="4"/>
  <c r="BN48" i="4"/>
  <c r="Z48" i="4"/>
  <c r="BU48" i="4"/>
  <c r="AS48" i="4"/>
  <c r="AO48" i="4"/>
  <c r="CJ48" i="4"/>
  <c r="BC48" i="4"/>
  <c r="BS48" i="4"/>
  <c r="AN48" i="4"/>
  <c r="CM48" i="4"/>
  <c r="BM62" i="4"/>
  <c r="BC62" i="4"/>
  <c r="AY62" i="4"/>
  <c r="CF62" i="4"/>
  <c r="CC62" i="4"/>
  <c r="CD62" i="4"/>
  <c r="AC62" i="4"/>
  <c r="CG62" i="4"/>
  <c r="BK62" i="4"/>
  <c r="BG62" i="4"/>
  <c r="AE62" i="4"/>
  <c r="BU62" i="4"/>
  <c r="CL62" i="4"/>
  <c r="AL62" i="4"/>
  <c r="W62" i="4"/>
  <c r="AG62" i="4"/>
  <c r="AT62" i="4"/>
  <c r="CA62" i="4"/>
  <c r="BW62" i="4"/>
  <c r="V62" i="4"/>
  <c r="BD62" i="4"/>
  <c r="CI62" i="4"/>
  <c r="AD62" i="4"/>
  <c r="BA62" i="4"/>
  <c r="BR62" i="4"/>
  <c r="BL62" i="4"/>
  <c r="AR62" i="4"/>
  <c r="BP62" i="4"/>
  <c r="BF62" i="4"/>
  <c r="AK62" i="4"/>
  <c r="AQ62" i="4"/>
  <c r="AF62" i="4"/>
  <c r="BI62" i="4"/>
  <c r="BZ62" i="4"/>
  <c r="CB62" i="4"/>
  <c r="AN62" i="4"/>
  <c r="Y62" i="4"/>
  <c r="AW62" i="4"/>
  <c r="BH62" i="4"/>
  <c r="BQ62" i="4"/>
  <c r="AP62" i="4"/>
  <c r="BE62" i="4"/>
  <c r="BT62" i="4"/>
  <c r="AJ62" i="4"/>
  <c r="AU62" i="4"/>
  <c r="AZ62" i="4"/>
  <c r="CE62" i="4"/>
  <c r="CJ62" i="4"/>
  <c r="BB62" i="4"/>
  <c r="CM62" i="4"/>
  <c r="CK62" i="4"/>
  <c r="BO62" i="4"/>
  <c r="AS62" i="4"/>
  <c r="AV62" i="4"/>
  <c r="AB62" i="4"/>
  <c r="AI62" i="4"/>
  <c r="AX62" i="4"/>
  <c r="X62" i="4"/>
  <c r="CN62" i="4"/>
  <c r="Z62" i="4"/>
  <c r="AM62" i="4"/>
  <c r="CH62" i="4"/>
  <c r="BV62" i="4"/>
  <c r="BY62" i="4"/>
  <c r="BN62" i="4"/>
  <c r="AO62" i="4"/>
  <c r="BS62" i="4"/>
  <c r="BJ62" i="4"/>
  <c r="BX62" i="4"/>
  <c r="AH62" i="4"/>
  <c r="AA62" i="4"/>
  <c r="BO65" i="4"/>
  <c r="AP65" i="4"/>
  <c r="BA65" i="4"/>
  <c r="BH65" i="4"/>
  <c r="W65" i="4"/>
  <c r="BD65" i="4"/>
  <c r="BZ65" i="4"/>
  <c r="AJ65" i="4"/>
  <c r="X65" i="4"/>
  <c r="BN65" i="4"/>
  <c r="BX65" i="4"/>
  <c r="CM65" i="4"/>
  <c r="CG65" i="4"/>
  <c r="BK65" i="4"/>
  <c r="AA65" i="4"/>
  <c r="AF65" i="4"/>
  <c r="AG65" i="4"/>
  <c r="BI65" i="4"/>
  <c r="AX65" i="4"/>
  <c r="BU65" i="4"/>
  <c r="AN65" i="4"/>
  <c r="AC65" i="4"/>
  <c r="BS65" i="4"/>
  <c r="AL65" i="4"/>
  <c r="BF65" i="4"/>
  <c r="CC65" i="4"/>
  <c r="AU65" i="4"/>
  <c r="CK65" i="4"/>
  <c r="BR65" i="4"/>
  <c r="BJ65" i="4"/>
  <c r="CH65" i="4"/>
  <c r="AV65" i="4"/>
  <c r="AH65" i="4"/>
  <c r="BP65" i="4"/>
  <c r="AT65" i="4"/>
  <c r="AZ65" i="4"/>
  <c r="Y65" i="4"/>
  <c r="BY65" i="4"/>
  <c r="AE65" i="4"/>
  <c r="AS65" i="4"/>
  <c r="CD65" i="4"/>
  <c r="CJ65" i="4"/>
  <c r="AR65" i="4"/>
  <c r="CF65" i="4"/>
  <c r="AY65" i="4"/>
  <c r="AQ65" i="4"/>
  <c r="CN65" i="4"/>
  <c r="BE65" i="4"/>
  <c r="BM65" i="4"/>
  <c r="BQ65" i="4"/>
  <c r="AI65" i="4"/>
  <c r="V65" i="4"/>
  <c r="CL65" i="4"/>
  <c r="BV65" i="4"/>
  <c r="AM65" i="4"/>
  <c r="AB65" i="4"/>
  <c r="BW65" i="4"/>
  <c r="AO65" i="4"/>
  <c r="CB65" i="4"/>
  <c r="BG65" i="4"/>
  <c r="BL65" i="4"/>
  <c r="CE65" i="4"/>
  <c r="BC65" i="4"/>
  <c r="AK65" i="4"/>
  <c r="Z65" i="4"/>
  <c r="BB65" i="4"/>
  <c r="AD65" i="4"/>
  <c r="BT65" i="4"/>
  <c r="AW65" i="4"/>
  <c r="CI65" i="4"/>
  <c r="CA65" i="4"/>
  <c r="AW22" i="4"/>
  <c r="BM22" i="4"/>
  <c r="CC22" i="4"/>
  <c r="AX22" i="4"/>
  <c r="BN22" i="4"/>
  <c r="CD22" i="4"/>
  <c r="AY22" i="4"/>
  <c r="BO22" i="4"/>
  <c r="CE22" i="4"/>
  <c r="BH22" i="4"/>
  <c r="BL22" i="4"/>
  <c r="CF22" i="4"/>
  <c r="AO22" i="4"/>
  <c r="AL22" i="4"/>
  <c r="AI22" i="4"/>
  <c r="AJ22" i="4"/>
  <c r="AN22" i="4"/>
  <c r="BI22" i="4"/>
  <c r="CG22" i="4"/>
  <c r="BF22" i="4"/>
  <c r="BZ22" i="4"/>
  <c r="BC22" i="4"/>
  <c r="BW22" i="4"/>
  <c r="AR22" i="4"/>
  <c r="CB22" i="4"/>
  <c r="BT22" i="4"/>
  <c r="AP22" i="4"/>
  <c r="AD22" i="4"/>
  <c r="Z22" i="4"/>
  <c r="Y22" i="4"/>
  <c r="AS22" i="4"/>
  <c r="BQ22" i="4"/>
  <c r="CK22" i="4"/>
  <c r="BJ22" i="4"/>
  <c r="CH22" i="4"/>
  <c r="BG22" i="4"/>
  <c r="CA22" i="4"/>
  <c r="BX22" i="4"/>
  <c r="AZ22" i="4"/>
  <c r="CJ22" i="4"/>
  <c r="AH22" i="4"/>
  <c r="AA22" i="4"/>
  <c r="V22" i="4"/>
  <c r="BE22" i="4"/>
  <c r="BB22" i="4"/>
  <c r="AU22" i="4"/>
  <c r="CM22" i="4"/>
  <c r="BD22" i="4"/>
  <c r="AM22" i="4"/>
  <c r="AB22" i="4"/>
  <c r="BU22" i="4"/>
  <c r="BR22" i="4"/>
  <c r="BK22" i="4"/>
  <c r="CN22" i="4"/>
  <c r="AK22" i="4"/>
  <c r="W22" i="4"/>
  <c r="BY22" i="4"/>
  <c r="BV22" i="4"/>
  <c r="BS22" i="4"/>
  <c r="AV22" i="4"/>
  <c r="AG22" i="4"/>
  <c r="AE22" i="4"/>
  <c r="CI22" i="4"/>
  <c r="AC22" i="4"/>
  <c r="BA22" i="4"/>
  <c r="BP22" i="4"/>
  <c r="AT22" i="4"/>
  <c r="AQ22" i="4"/>
  <c r="AF22" i="4"/>
  <c r="X22" i="4"/>
  <c r="CL22" i="4"/>
  <c r="BC33" i="4"/>
  <c r="CH33" i="4"/>
  <c r="AR33" i="4"/>
  <c r="BT33" i="4"/>
  <c r="AV33" i="4"/>
  <c r="BE33" i="4"/>
  <c r="BG33" i="4"/>
  <c r="AZ33" i="4"/>
  <c r="BW33" i="4"/>
  <c r="BU33" i="4"/>
  <c r="BL33" i="4"/>
  <c r="CJ33" i="4"/>
  <c r="CF33" i="4"/>
  <c r="CM33" i="4"/>
  <c r="BK33" i="4"/>
  <c r="AD33" i="4"/>
  <c r="AI33" i="4"/>
  <c r="AW33" i="4"/>
  <c r="BQ33" i="4"/>
  <c r="CN33" i="4"/>
  <c r="AS33" i="4"/>
  <c r="AK33" i="4"/>
  <c r="AB33" i="4"/>
  <c r="AF33" i="4"/>
  <c r="V33" i="4"/>
  <c r="AQ33" i="4"/>
  <c r="BV33" i="4"/>
  <c r="CC33" i="4"/>
  <c r="AN33" i="4"/>
  <c r="AG33" i="4"/>
  <c r="AL33" i="4"/>
  <c r="BP33" i="4"/>
  <c r="BF33" i="4"/>
  <c r="BB33" i="4"/>
  <c r="CK33" i="4"/>
  <c r="CB33" i="4"/>
  <c r="AE33" i="4"/>
  <c r="Y33" i="4"/>
  <c r="AJ33" i="4"/>
  <c r="AO33" i="4"/>
  <c r="BM33" i="4"/>
  <c r="AP33" i="4"/>
  <c r="BA33" i="4"/>
  <c r="BO33" i="4"/>
  <c r="CD33" i="4"/>
  <c r="AX33" i="4"/>
  <c r="BI33" i="4"/>
  <c r="BR33" i="4"/>
  <c r="X33" i="4"/>
  <c r="AY33" i="4"/>
  <c r="BS33" i="4"/>
  <c r="Z33" i="4"/>
  <c r="AT33" i="4"/>
  <c r="BD33" i="4"/>
  <c r="CE33" i="4"/>
  <c r="BZ33" i="4"/>
  <c r="BJ33" i="4"/>
  <c r="AA33" i="4"/>
  <c r="CA33" i="4"/>
  <c r="CG33" i="4"/>
  <c r="BH33" i="4"/>
  <c r="AH33" i="4"/>
  <c r="W33" i="4"/>
  <c r="BN33" i="4"/>
  <c r="BY33" i="4"/>
  <c r="AU33" i="4"/>
  <c r="BX33" i="4"/>
  <c r="CI33" i="4"/>
  <c r="AC33" i="4"/>
  <c r="AM33" i="4"/>
  <c r="CL33" i="4"/>
  <c r="AS6" i="4"/>
  <c r="W6" i="4"/>
  <c r="CC6" i="4"/>
  <c r="BO6" i="4"/>
  <c r="X6" i="4"/>
  <c r="CI6" i="4"/>
  <c r="CK6" i="4"/>
  <c r="AH6" i="4"/>
  <c r="BP6" i="4"/>
  <c r="AE6" i="4"/>
  <c r="AB6" i="4"/>
  <c r="CA6" i="4"/>
  <c r="BF6" i="4"/>
  <c r="Y6" i="4"/>
  <c r="BZ6" i="4"/>
  <c r="BN6" i="4"/>
  <c r="CD6" i="4"/>
  <c r="CM6" i="4"/>
  <c r="AN6" i="4"/>
  <c r="CN6" i="4"/>
  <c r="AL6" i="4"/>
  <c r="AD6" i="4"/>
  <c r="BV6" i="4"/>
  <c r="AK6" i="4"/>
  <c r="AC6" i="4"/>
  <c r="BG6" i="4"/>
  <c r="BT6" i="4"/>
  <c r="BD6" i="4"/>
  <c r="BH6" i="4"/>
  <c r="BM6" i="4"/>
  <c r="CJ6" i="4"/>
  <c r="AY6" i="4"/>
  <c r="AO6" i="4"/>
  <c r="CF6" i="4"/>
  <c r="CG6" i="4"/>
  <c r="BE6" i="4"/>
  <c r="CH6" i="4"/>
  <c r="BS6" i="4"/>
  <c r="AV6" i="4"/>
  <c r="AX6" i="4"/>
  <c r="BU6" i="4"/>
  <c r="Z6" i="4"/>
  <c r="BK6" i="4"/>
  <c r="AJ6" i="4"/>
  <c r="AT6" i="4"/>
  <c r="AF6" i="4"/>
  <c r="BI6" i="4"/>
  <c r="BD25" i="4"/>
  <c r="AS25" i="4"/>
  <c r="CC25" i="4"/>
  <c r="Y25" i="4"/>
  <c r="CH25" i="4"/>
  <c r="BA25" i="4"/>
  <c r="AM25" i="4"/>
  <c r="AX25" i="4"/>
  <c r="CF25" i="4"/>
  <c r="CK25" i="4"/>
  <c r="AG25" i="4"/>
  <c r="AV25" i="4"/>
  <c r="BQ25" i="4"/>
  <c r="AJ25" i="4"/>
  <c r="CG25" i="4"/>
  <c r="AB25" i="4"/>
  <c r="AD25" i="4"/>
  <c r="BF25" i="4"/>
  <c r="BT25" i="4"/>
  <c r="BY25" i="4"/>
  <c r="AW25" i="4"/>
  <c r="X25" i="4"/>
  <c r="BH25" i="4"/>
  <c r="AU25" i="4"/>
  <c r="Z25" i="4"/>
  <c r="BR25" i="4"/>
  <c r="BW25" i="4"/>
  <c r="AL25" i="4"/>
  <c r="AA25" i="4"/>
  <c r="BP25" i="4"/>
  <c r="BS25" i="4"/>
  <c r="AF25" i="4"/>
  <c r="AE25" i="4"/>
  <c r="BJ25" i="4"/>
  <c r="AQ25" i="4"/>
  <c r="CL25" i="4"/>
  <c r="BE25" i="4"/>
  <c r="BN25" i="4"/>
  <c r="AP25" i="4"/>
  <c r="BL25" i="4"/>
  <c r="AK25" i="4"/>
  <c r="CE25" i="4"/>
  <c r="AZ25" i="4"/>
  <c r="BU25" i="4"/>
  <c r="CJ25" i="4"/>
  <c r="AN25" i="4"/>
  <c r="CB25" i="4"/>
  <c r="AO25" i="4"/>
  <c r="BI25" i="4"/>
  <c r="BB25" i="4"/>
  <c r="BM25" i="4"/>
  <c r="BX25" i="4"/>
  <c r="CD25" i="4"/>
  <c r="BO25" i="4"/>
  <c r="V25" i="4"/>
  <c r="BG25" i="4"/>
  <c r="W25" i="4"/>
  <c r="BC25" i="4"/>
  <c r="BZ25" i="4"/>
  <c r="AH25" i="4"/>
  <c r="CA25" i="4"/>
  <c r="CM25" i="4"/>
  <c r="CI25" i="4"/>
  <c r="AC25" i="4"/>
  <c r="BV25" i="4"/>
  <c r="AR25" i="4"/>
  <c r="AY25" i="4"/>
  <c r="BK25" i="4"/>
  <c r="AI25" i="4"/>
  <c r="AT25" i="4"/>
  <c r="CN25" i="4"/>
  <c r="BO30" i="4"/>
  <c r="BL30" i="4"/>
  <c r="CH30" i="4"/>
  <c r="BM30" i="4"/>
  <c r="AY30" i="4"/>
  <c r="BS30" i="4"/>
  <c r="BQ30" i="4"/>
  <c r="AR30" i="4"/>
  <c r="BR30" i="4"/>
  <c r="CI30" i="4"/>
  <c r="BD30" i="4"/>
  <c r="BX30" i="4"/>
  <c r="CN30" i="4"/>
  <c r="BP30" i="4"/>
  <c r="CK30" i="4"/>
  <c r="AK30" i="4"/>
  <c r="AH30" i="4"/>
  <c r="AN30" i="4"/>
  <c r="AE30" i="4"/>
  <c r="AB30" i="4"/>
  <c r="X30" i="4"/>
  <c r="BF30" i="4"/>
  <c r="BB30" i="4"/>
  <c r="CM30" i="4"/>
  <c r="BN30" i="4"/>
  <c r="CJ30" i="4"/>
  <c r="CG30" i="4"/>
  <c r="BY30" i="4"/>
  <c r="AL30" i="4"/>
  <c r="AD30" i="4"/>
  <c r="V30" i="4"/>
  <c r="BC30" i="4"/>
  <c r="BZ30" i="4"/>
  <c r="BW30" i="4"/>
  <c r="AS30" i="4"/>
  <c r="BT30" i="4"/>
  <c r="BJ30" i="4"/>
  <c r="AZ30" i="4"/>
  <c r="AO30" i="4"/>
  <c r="AQ30" i="4"/>
  <c r="AA30" i="4"/>
  <c r="AF30" i="4"/>
  <c r="BG30" i="4"/>
  <c r="CD30" i="4"/>
  <c r="CA30" i="4"/>
  <c r="AX30" i="4"/>
  <c r="CB30" i="4"/>
  <c r="CC30" i="4"/>
  <c r="BU30" i="4"/>
  <c r="AG30" i="4"/>
  <c r="AM30" i="4"/>
  <c r="W30" i="4"/>
  <c r="Y30" i="4"/>
  <c r="AC30" i="4"/>
  <c r="AV30" i="4"/>
  <c r="CF30" i="4"/>
  <c r="AI30" i="4"/>
  <c r="AW30" i="4"/>
  <c r="AT30" i="4"/>
  <c r="Z30" i="4"/>
  <c r="CE30" i="4"/>
  <c r="BE30" i="4"/>
  <c r="AJ30" i="4"/>
  <c r="BI30" i="4"/>
  <c r="AP30" i="4"/>
  <c r="AR68" i="4"/>
  <c r="AF68" i="4"/>
  <c r="BV68" i="4"/>
  <c r="BU68" i="4"/>
  <c r="BB68" i="4"/>
  <c r="AC68" i="4"/>
  <c r="AI68" i="4"/>
  <c r="AU68" i="4"/>
  <c r="BR68" i="4"/>
  <c r="AO68" i="4"/>
  <c r="AH68" i="4"/>
  <c r="BT68" i="4"/>
  <c r="AM68" i="4"/>
  <c r="BI68" i="4"/>
  <c r="AG68" i="4"/>
  <c r="Z68" i="4"/>
  <c r="BC68" i="4"/>
  <c r="BP68" i="4"/>
  <c r="CI68" i="4"/>
  <c r="CN68" i="4"/>
  <c r="AT68" i="4"/>
  <c r="CF68" i="4"/>
  <c r="BZ68" i="4"/>
  <c r="BK68" i="4"/>
  <c r="AV68" i="4"/>
  <c r="BQ68" i="4"/>
  <c r="CM68" i="4"/>
  <c r="AP68" i="4"/>
  <c r="AY68" i="4"/>
  <c r="CJ68" i="4"/>
  <c r="BG68" i="4"/>
  <c r="CD68" i="4"/>
  <c r="BO68" i="4"/>
  <c r="BY68" i="4"/>
  <c r="AZ68" i="4"/>
  <c r="BN68" i="4"/>
  <c r="BX68" i="4"/>
  <c r="BL68" i="4"/>
  <c r="CL68" i="4"/>
  <c r="AX68" i="4"/>
  <c r="BJ68" i="4"/>
  <c r="AE68" i="4"/>
  <c r="BF68" i="4"/>
  <c r="CC68" i="4"/>
  <c r="BE68" i="4"/>
  <c r="AA68" i="4"/>
  <c r="AW68" i="4"/>
  <c r="CA68" i="4"/>
  <c r="CE68" i="4"/>
  <c r="BA68" i="4"/>
  <c r="CK68" i="4"/>
  <c r="CG68" i="4"/>
  <c r="AN68" i="4"/>
  <c r="W68" i="4"/>
  <c r="BS68" i="4"/>
  <c r="AJ68" i="4"/>
  <c r="AK68" i="4"/>
  <c r="Y68" i="4"/>
  <c r="BH68" i="4"/>
  <c r="CH68" i="4"/>
  <c r="X68" i="4"/>
  <c r="AB68" i="4"/>
  <c r="BW68" i="4"/>
  <c r="AS68" i="4"/>
  <c r="BD68" i="4"/>
  <c r="AQ68" i="4"/>
  <c r="V68" i="4"/>
  <c r="AL68" i="4"/>
  <c r="BM68" i="4"/>
  <c r="CB68" i="4"/>
  <c r="AD68" i="4"/>
  <c r="BO49" i="4"/>
  <c r="CB49" i="4"/>
  <c r="AT49" i="4"/>
  <c r="AN49" i="4"/>
  <c r="AA49" i="4"/>
  <c r="AZ49" i="4"/>
  <c r="CL49" i="4"/>
  <c r="AL49" i="4"/>
  <c r="Y49" i="4"/>
  <c r="BW49" i="4"/>
  <c r="CJ49" i="4"/>
  <c r="BJ49" i="4"/>
  <c r="AO49" i="4"/>
  <c r="CA49" i="4"/>
  <c r="CE49" i="4"/>
  <c r="AX49" i="4"/>
  <c r="BZ49" i="4"/>
  <c r="Z49" i="4"/>
  <c r="BC49" i="4"/>
  <c r="BP49" i="4"/>
  <c r="BQ49" i="4"/>
  <c r="AM49" i="4"/>
  <c r="X49" i="4"/>
  <c r="CM49" i="4"/>
  <c r="BN49" i="4"/>
  <c r="BE49" i="4"/>
  <c r="AW49" i="4"/>
  <c r="AV49" i="4"/>
  <c r="CD49" i="4"/>
  <c r="AP49" i="4"/>
  <c r="AB49" i="4"/>
  <c r="BS49" i="4"/>
  <c r="CF49" i="4"/>
  <c r="BB49" i="4"/>
  <c r="AJ49" i="4"/>
  <c r="AD49" i="4"/>
  <c r="BD49" i="4"/>
  <c r="AS49" i="4"/>
  <c r="AH49" i="4"/>
  <c r="CC49" i="4"/>
  <c r="AY49" i="4"/>
  <c r="AC49" i="4"/>
  <c r="V49" i="4"/>
  <c r="AI49" i="4"/>
  <c r="BU49" i="4"/>
  <c r="AG49" i="4"/>
  <c r="AU49" i="4"/>
  <c r="AR49" i="4"/>
  <c r="BL49" i="4"/>
  <c r="CI49" i="4"/>
  <c r="BG49" i="4"/>
  <c r="AK49" i="4"/>
  <c r="AE49" i="4"/>
  <c r="CG49" i="4"/>
  <c r="BI49" i="4"/>
  <c r="BF49" i="4"/>
  <c r="BT49" i="4"/>
  <c r="BR49" i="4"/>
  <c r="BX49" i="4"/>
  <c r="CN49" i="4"/>
  <c r="BK49" i="4"/>
  <c r="BM49" i="4"/>
  <c r="AQ49" i="4"/>
  <c r="BA49" i="4"/>
  <c r="AF49" i="4"/>
  <c r="CH49" i="4"/>
  <c r="BH49" i="4"/>
  <c r="CK49" i="4"/>
  <c r="BV49" i="4"/>
  <c r="W49" i="4"/>
  <c r="BY49" i="4"/>
  <c r="AA6" i="4"/>
  <c r="BC6" i="4"/>
  <c r="AI6" i="4"/>
  <c r="BR6" i="4"/>
  <c r="AZ6" i="4"/>
  <c r="BA6" i="4"/>
  <c r="AG6" i="4"/>
  <c r="BL6" i="4"/>
  <c r="BO59" i="4"/>
  <c r="CB59" i="4"/>
  <c r="BB59" i="4"/>
  <c r="AM59" i="4"/>
  <c r="AF59" i="4"/>
  <c r="AZ59" i="4"/>
  <c r="BM59" i="4"/>
  <c r="AK59" i="4"/>
  <c r="AX59" i="4"/>
  <c r="BW59" i="4"/>
  <c r="CJ59" i="4"/>
  <c r="CH59" i="4"/>
  <c r="AC59" i="4"/>
  <c r="AR59" i="4"/>
  <c r="AU59" i="4"/>
  <c r="Z59" i="4"/>
  <c r="BX59" i="4"/>
  <c r="CA59" i="4"/>
  <c r="AY59" i="4"/>
  <c r="AW59" i="4"/>
  <c r="BT59" i="4"/>
  <c r="BK59" i="4"/>
  <c r="CE59" i="4"/>
  <c r="AS59" i="4"/>
  <c r="AJ59" i="4"/>
  <c r="AQ59" i="4"/>
  <c r="BC59" i="4"/>
  <c r="BP59" i="4"/>
  <c r="CC59" i="4"/>
  <c r="AP59" i="4"/>
  <c r="BN59" i="4"/>
  <c r="CM59" i="4"/>
  <c r="BA59" i="4"/>
  <c r="BV59" i="4"/>
  <c r="AD59" i="4"/>
  <c r="BE59" i="4"/>
  <c r="BH59" i="4"/>
  <c r="CN59" i="4"/>
  <c r="CK59" i="4"/>
  <c r="AN59" i="4"/>
  <c r="BL59" i="4"/>
  <c r="V59" i="4"/>
  <c r="AH59" i="4"/>
  <c r="AL59" i="4"/>
  <c r="AA59" i="4"/>
  <c r="AV59" i="4"/>
  <c r="BI59" i="4"/>
  <c r="AO59" i="4"/>
  <c r="W59" i="4"/>
  <c r="BS59" i="4"/>
  <c r="CF59" i="4"/>
  <c r="BR59" i="4"/>
  <c r="AG59" i="4"/>
  <c r="Y59" i="4"/>
  <c r="BD59" i="4"/>
  <c r="BQ59" i="4"/>
  <c r="AT59" i="4"/>
  <c r="AE59" i="4"/>
  <c r="CL59" i="4"/>
  <c r="BU59" i="4"/>
  <c r="X59" i="4"/>
  <c r="CD59" i="4"/>
  <c r="BY59" i="4"/>
  <c r="BZ59" i="4"/>
  <c r="BF59" i="4"/>
  <c r="BG59" i="4"/>
  <c r="AI59" i="4"/>
  <c r="AB59" i="4"/>
  <c r="CI59" i="4"/>
  <c r="CG59" i="4"/>
  <c r="BJ59" i="4"/>
  <c r="AY55" i="4"/>
  <c r="BL55" i="4"/>
  <c r="BY55" i="4"/>
  <c r="BN55" i="4"/>
  <c r="BR55" i="4"/>
  <c r="BE55" i="4"/>
  <c r="BS55" i="4"/>
  <c r="CF55" i="4"/>
  <c r="BV55" i="4"/>
  <c r="AQ55" i="4"/>
  <c r="AF55" i="4"/>
  <c r="BA55" i="4"/>
  <c r="W55" i="4"/>
  <c r="BX55" i="4"/>
  <c r="V55" i="4"/>
  <c r="BQ55" i="4"/>
  <c r="Z55" i="4"/>
  <c r="AN55" i="4"/>
  <c r="CE55" i="4"/>
  <c r="BI55" i="4"/>
  <c r="CH55" i="4"/>
  <c r="BK55" i="4"/>
  <c r="BC55" i="4"/>
  <c r="AW55" i="4"/>
  <c r="AK55" i="4"/>
  <c r="AM55" i="4"/>
  <c r="CG55" i="4"/>
  <c r="AU55" i="4"/>
  <c r="X55" i="4"/>
  <c r="CL55" i="4"/>
  <c r="CN55" i="4"/>
  <c r="AV55" i="4"/>
  <c r="BF55" i="4"/>
  <c r="AD55" i="4"/>
  <c r="BH55" i="4"/>
  <c r="CI55" i="4"/>
  <c r="BM55" i="4"/>
  <c r="CD55" i="4"/>
  <c r="BG55" i="4"/>
  <c r="BJ55" i="4"/>
  <c r="CA55" i="4"/>
  <c r="BW55" i="4"/>
  <c r="AG55" i="4"/>
  <c r="BU55" i="4"/>
  <c r="CB55" i="4"/>
  <c r="AJ55" i="4"/>
  <c r="AI55" i="4"/>
  <c r="BZ55" i="4"/>
  <c r="AZ55" i="4"/>
  <c r="CC55" i="4"/>
  <c r="AA55" i="4"/>
  <c r="CM55" i="4"/>
  <c r="AP55" i="4"/>
  <c r="CK55" i="4"/>
  <c r="BD55" i="4"/>
  <c r="AC55" i="4"/>
  <c r="AL55" i="4"/>
  <c r="AB55" i="4"/>
  <c r="AE55" i="4"/>
  <c r="CJ55" i="4"/>
  <c r="BO55" i="4"/>
  <c r="BB55" i="4"/>
  <c r="BT55" i="4"/>
  <c r="AR55" i="4"/>
  <c r="AT55" i="4"/>
  <c r="AS55" i="4"/>
  <c r="BP55" i="4"/>
  <c r="AH55" i="4"/>
  <c r="Y55" i="4"/>
  <c r="AO55" i="4"/>
  <c r="AX55" i="4"/>
  <c r="W29" i="4"/>
  <c r="BG29" i="4"/>
  <c r="AT29" i="4"/>
  <c r="BK29" i="4"/>
  <c r="Y29" i="4"/>
  <c r="BX29" i="4"/>
  <c r="BC29" i="4"/>
  <c r="AU29" i="4"/>
  <c r="AJ29" i="4"/>
  <c r="BL29" i="4"/>
  <c r="CM29" i="4"/>
  <c r="BZ29" i="4"/>
  <c r="AM29" i="4"/>
  <c r="CJ29" i="4"/>
  <c r="BO29" i="4"/>
  <c r="AN29" i="4"/>
  <c r="BH29" i="4"/>
  <c r="BY29" i="4"/>
  <c r="CG29" i="4"/>
  <c r="AV29" i="4"/>
  <c r="BI29" i="4"/>
  <c r="BF29" i="4"/>
  <c r="AC29" i="4"/>
  <c r="AI29" i="4"/>
  <c r="AE29" i="4"/>
  <c r="AB29" i="4"/>
  <c r="AZ29" i="4"/>
  <c r="AR29" i="4"/>
  <c r="BR29" i="4"/>
  <c r="CL29" i="4"/>
  <c r="AD29" i="4"/>
  <c r="CC29" i="4"/>
  <c r="CK29" i="4"/>
  <c r="Z29" i="4"/>
  <c r="CN29" i="4"/>
  <c r="AY29" i="4"/>
  <c r="AQ29" i="4"/>
  <c r="CB29" i="4"/>
  <c r="CD29" i="4"/>
  <c r="AP29" i="4"/>
  <c r="BP29" i="4"/>
  <c r="CF29" i="4"/>
  <c r="BB29" i="4"/>
  <c r="AA29" i="4"/>
  <c r="X29" i="4"/>
  <c r="BT29" i="4"/>
  <c r="BV29" i="4"/>
  <c r="AF29" i="4"/>
  <c r="AL29" i="4"/>
  <c r="BD29" i="4"/>
  <c r="AX29" i="4"/>
  <c r="BA29" i="4"/>
  <c r="AO29" i="4"/>
  <c r="BM29" i="4"/>
  <c r="BU29" i="4"/>
  <c r="V29" i="4"/>
  <c r="AW29" i="4"/>
  <c r="BE29" i="4"/>
  <c r="AG29" i="4"/>
  <c r="AS29" i="4"/>
  <c r="BN29" i="4"/>
  <c r="CI29" i="4"/>
  <c r="BJ29" i="4"/>
  <c r="BW29" i="4"/>
  <c r="BS29" i="4"/>
  <c r="CH29" i="4"/>
  <c r="BQ29" i="4"/>
  <c r="CA29" i="4"/>
  <c r="AH29" i="4"/>
  <c r="AK29" i="4"/>
  <c r="CE29" i="4"/>
  <c r="BW6" i="4"/>
  <c r="BJ6" i="4"/>
  <c r="AP6" i="4"/>
  <c r="BY6" i="4"/>
  <c r="V6" i="4"/>
  <c r="CE6" i="4"/>
  <c r="AU6" i="4"/>
  <c r="AR6" i="4"/>
  <c r="BL58" i="4"/>
  <c r="CB58" i="4"/>
  <c r="AT58" i="4"/>
  <c r="AK58" i="4"/>
  <c r="W58" i="4"/>
  <c r="AZ58" i="4"/>
  <c r="BM58" i="4"/>
  <c r="CD58" i="4"/>
  <c r="CA58" i="4"/>
  <c r="AY58" i="4"/>
  <c r="BE58" i="4"/>
  <c r="AU58" i="4"/>
  <c r="CJ58" i="4"/>
  <c r="BW58" i="4"/>
  <c r="CN58" i="4"/>
  <c r="BA58" i="4"/>
  <c r="BH58" i="4"/>
  <c r="AC58" i="4"/>
  <c r="CI58" i="4"/>
  <c r="AS58" i="4"/>
  <c r="BJ58" i="4"/>
  <c r="AP58" i="4"/>
  <c r="V58" i="4"/>
  <c r="BP58" i="4"/>
  <c r="CC58" i="4"/>
  <c r="BS58" i="4"/>
  <c r="BO58" i="4"/>
  <c r="X58" i="4"/>
  <c r="CK58" i="4"/>
  <c r="AA58" i="4"/>
  <c r="BQ58" i="4"/>
  <c r="AQ58" i="4"/>
  <c r="BF58" i="4"/>
  <c r="BR58" i="4"/>
  <c r="BU58" i="4"/>
  <c r="AD58" i="4"/>
  <c r="AV58" i="4"/>
  <c r="BC58" i="4"/>
  <c r="AG58" i="4"/>
  <c r="BN58" i="4"/>
  <c r="AJ58" i="4"/>
  <c r="AO58" i="4"/>
  <c r="CH58" i="4"/>
  <c r="Z58" i="4"/>
  <c r="AM58" i="4"/>
  <c r="BI58" i="4"/>
  <c r="BK58" i="4"/>
  <c r="CF58" i="4"/>
  <c r="BG58" i="4"/>
  <c r="AR58" i="4"/>
  <c r="AB58" i="4"/>
  <c r="AE58" i="4"/>
  <c r="AH58" i="4"/>
  <c r="BT58" i="4"/>
  <c r="BY58" i="4"/>
  <c r="AI58" i="4"/>
  <c r="AW58" i="4"/>
  <c r="AL58" i="4"/>
  <c r="BX58" i="4"/>
  <c r="BD58" i="4"/>
  <c r="AN58" i="4"/>
  <c r="AF58" i="4"/>
  <c r="CG58" i="4"/>
  <c r="CE58" i="4"/>
  <c r="CL58" i="4"/>
  <c r="BZ58" i="4"/>
  <c r="BV58" i="4"/>
  <c r="Y58" i="4"/>
  <c r="BB58" i="4"/>
  <c r="AX58" i="4"/>
  <c r="CM58" i="4"/>
  <c r="BO26" i="4"/>
  <c r="AZ26" i="4"/>
  <c r="CN26" i="4"/>
  <c r="AM26" i="4"/>
  <c r="AU26" i="4"/>
  <c r="BF26" i="4"/>
  <c r="BY26" i="4"/>
  <c r="Y26" i="4"/>
  <c r="CF26" i="4"/>
  <c r="CJ26" i="4"/>
  <c r="V26" i="4"/>
  <c r="CA26" i="4"/>
  <c r="BB26" i="4"/>
  <c r="AH26" i="4"/>
  <c r="BK26" i="4"/>
  <c r="BH26" i="4"/>
  <c r="AE26" i="4"/>
  <c r="BD26" i="4"/>
  <c r="AS26" i="4"/>
  <c r="BZ26" i="4"/>
  <c r="BT26" i="4"/>
  <c r="AJ26" i="4"/>
  <c r="BU26" i="4"/>
  <c r="AG26" i="4"/>
  <c r="BW26" i="4"/>
  <c r="BX26" i="4"/>
  <c r="AC26" i="4"/>
  <c r="CK26" i="4"/>
  <c r="AO26" i="4"/>
  <c r="CB26" i="4"/>
  <c r="BP26" i="4"/>
  <c r="AR26" i="4"/>
  <c r="AY26" i="4"/>
  <c r="BV26" i="4"/>
  <c r="CD26" i="4"/>
  <c r="AN26" i="4"/>
  <c r="CG26" i="4"/>
  <c r="AI26" i="4"/>
  <c r="AX26" i="4"/>
  <c r="BI26" i="4"/>
  <c r="AW26" i="4"/>
  <c r="BQ26" i="4"/>
  <c r="AA26" i="4"/>
  <c r="AK26" i="4"/>
  <c r="CH26" i="4"/>
  <c r="CE26" i="4"/>
  <c r="AT26" i="4"/>
  <c r="AP26" i="4"/>
  <c r="BS26" i="4"/>
  <c r="BM26" i="4"/>
  <c r="Z26" i="4"/>
  <c r="BL26" i="4"/>
  <c r="AL26" i="4"/>
  <c r="BG26" i="4"/>
  <c r="CC26" i="4"/>
  <c r="AF26" i="4"/>
  <c r="CI26" i="4"/>
  <c r="AB26" i="4"/>
  <c r="BE26" i="4"/>
  <c r="BN26" i="4"/>
  <c r="BJ26" i="4"/>
  <c r="BA26" i="4"/>
  <c r="BR26" i="4"/>
  <c r="BC26" i="4"/>
  <c r="AV26" i="4"/>
  <c r="W26" i="4"/>
  <c r="CL26" i="4"/>
  <c r="X26" i="4"/>
  <c r="CM26" i="4"/>
  <c r="AD26" i="4"/>
  <c r="AQ26" i="4"/>
  <c r="AV23" i="4"/>
  <c r="BL23" i="4"/>
  <c r="CB23" i="4"/>
  <c r="AS23" i="4"/>
  <c r="BF23" i="4"/>
  <c r="BV23" i="4"/>
  <c r="CL23" i="4"/>
  <c r="BY23" i="4"/>
  <c r="BK23" i="4"/>
  <c r="AW23" i="4"/>
  <c r="CC23" i="4"/>
  <c r="BO23" i="4"/>
  <c r="AN23" i="4"/>
  <c r="AG23" i="4"/>
  <c r="AC23" i="4"/>
  <c r="W23" i="4"/>
  <c r="V23" i="4"/>
  <c r="AB23" i="4"/>
  <c r="AZ23" i="4"/>
  <c r="BP23" i="4"/>
  <c r="CF23" i="4"/>
  <c r="AT23" i="4"/>
  <c r="BJ23" i="4"/>
  <c r="BZ23" i="4"/>
  <c r="BA23" i="4"/>
  <c r="CG23" i="4"/>
  <c r="BS23" i="4"/>
  <c r="BE23" i="4"/>
  <c r="CK23" i="4"/>
  <c r="BD23" i="4"/>
  <c r="BT23" i="4"/>
  <c r="CJ23" i="4"/>
  <c r="CN23" i="4"/>
  <c r="BR23" i="4"/>
  <c r="BQ23" i="4"/>
  <c r="CI23" i="4"/>
  <c r="CM23" i="4"/>
  <c r="AJ23" i="4"/>
  <c r="AL23" i="4"/>
  <c r="AA23" i="4"/>
  <c r="AM23" i="4"/>
  <c r="AR23" i="4"/>
  <c r="AX23" i="4"/>
  <c r="CD23" i="4"/>
  <c r="AU23" i="4"/>
  <c r="BM23" i="4"/>
  <c r="BW23" i="4"/>
  <c r="AO23" i="4"/>
  <c r="AQ23" i="4"/>
  <c r="AI23" i="4"/>
  <c r="AH23" i="4"/>
  <c r="BH23" i="4"/>
  <c r="BB23" i="4"/>
  <c r="CH23" i="4"/>
  <c r="BC23" i="4"/>
  <c r="BU23" i="4"/>
  <c r="AY23" i="4"/>
  <c r="AK23" i="4"/>
  <c r="X23" i="4"/>
  <c r="AE23" i="4"/>
  <c r="Y23" i="4"/>
  <c r="BN23" i="4"/>
  <c r="CE23" i="4"/>
  <c r="AF23" i="4"/>
  <c r="BI23" i="4"/>
  <c r="AP23" i="4"/>
  <c r="CA23" i="4"/>
  <c r="AD23" i="4"/>
  <c r="BG23" i="4"/>
  <c r="Z23" i="4"/>
  <c r="BX23" i="4"/>
  <c r="AW57" i="4"/>
  <c r="BM57" i="4"/>
  <c r="CC57" i="4"/>
  <c r="AX57" i="4"/>
  <c r="BN57" i="4"/>
  <c r="CD57" i="4"/>
  <c r="AY57" i="4"/>
  <c r="BO57" i="4"/>
  <c r="CE57" i="4"/>
  <c r="BT57" i="4"/>
  <c r="AH57" i="4"/>
  <c r="CN57" i="4"/>
  <c r="AV57" i="4"/>
  <c r="AJ57" i="4"/>
  <c r="V57" i="4"/>
  <c r="AB57" i="4"/>
  <c r="AG57" i="4"/>
  <c r="W57" i="4"/>
  <c r="AS57" i="4"/>
  <c r="BQ57" i="4"/>
  <c r="CK57" i="4"/>
  <c r="BJ57" i="4"/>
  <c r="CH57" i="4"/>
  <c r="BG57" i="4"/>
  <c r="CA57" i="4"/>
  <c r="CJ57" i="4"/>
  <c r="BH57" i="4"/>
  <c r="AI57" i="4"/>
  <c r="AZ57" i="4"/>
  <c r="AK57" i="4"/>
  <c r="AO57" i="4"/>
  <c r="AA57" i="4"/>
  <c r="BA57" i="4"/>
  <c r="BU57" i="4"/>
  <c r="AT57" i="4"/>
  <c r="BR57" i="4"/>
  <c r="CL57" i="4"/>
  <c r="BK57" i="4"/>
  <c r="CI57" i="4"/>
  <c r="AP57" i="4"/>
  <c r="BX57" i="4"/>
  <c r="BL57" i="4"/>
  <c r="AE57" i="4"/>
  <c r="AF57" i="4"/>
  <c r="AC57" i="4"/>
  <c r="CG57" i="4"/>
  <c r="BZ57" i="4"/>
  <c r="BW57" i="4"/>
  <c r="AR57" i="4"/>
  <c r="AN57" i="4"/>
  <c r="CF57" i="4"/>
  <c r="BE57" i="4"/>
  <c r="BB57" i="4"/>
  <c r="AU57" i="4"/>
  <c r="CM57" i="4"/>
  <c r="AQ57" i="4"/>
  <c r="Z57" i="4"/>
  <c r="X57" i="4"/>
  <c r="BI57" i="4"/>
  <c r="BF57" i="4"/>
  <c r="BC57" i="4"/>
  <c r="BD57" i="4"/>
  <c r="AM57" i="4"/>
  <c r="BP57" i="4"/>
  <c r="AD57" i="4"/>
  <c r="AL57" i="4"/>
  <c r="BY57" i="4"/>
  <c r="CB57" i="4"/>
  <c r="BV57" i="4"/>
  <c r="Y57" i="4"/>
  <c r="BS57" i="4"/>
  <c r="CC19" i="4"/>
  <c r="BG19" i="4"/>
  <c r="CA19" i="4"/>
  <c r="AC19" i="4"/>
  <c r="BQ19" i="4"/>
  <c r="CH19" i="4"/>
  <c r="BC19" i="4"/>
  <c r="AP19" i="4"/>
  <c r="Y19" i="4"/>
  <c r="AY19" i="4"/>
  <c r="AH19" i="4"/>
  <c r="BV19" i="4"/>
  <c r="AO19" i="4"/>
  <c r="AT19" i="4"/>
  <c r="CJ19" i="4"/>
  <c r="BK19" i="4"/>
  <c r="AL19" i="4"/>
  <c r="AX19" i="4"/>
  <c r="CM19" i="4"/>
  <c r="BL19" i="4"/>
  <c r="AA19" i="4"/>
  <c r="CG19" i="4"/>
  <c r="BO19" i="4"/>
  <c r="CI19" i="4"/>
  <c r="X19" i="4"/>
  <c r="AS19" i="4"/>
  <c r="BH19" i="4"/>
  <c r="AE19" i="4"/>
  <c r="BW19" i="4"/>
  <c r="AI19" i="4"/>
  <c r="BZ19" i="4"/>
  <c r="AK19" i="4"/>
  <c r="BF19" i="4"/>
  <c r="AM19" i="4"/>
  <c r="CD19" i="4"/>
  <c r="AG19" i="4"/>
  <c r="BR19" i="4"/>
  <c r="AJ19" i="4"/>
  <c r="BJ19" i="4"/>
  <c r="CK19" i="4"/>
  <c r="BI19" i="4"/>
  <c r="BU19" i="4"/>
  <c r="AZ19" i="4"/>
  <c r="AW19" i="4"/>
  <c r="BP19" i="4"/>
  <c r="Z19" i="4"/>
  <c r="AR19" i="4"/>
  <c r="W19" i="4"/>
  <c r="BS19" i="4"/>
  <c r="CF19" i="4"/>
  <c r="CE19" i="4"/>
  <c r="AV19" i="4"/>
  <c r="BM19" i="4"/>
  <c r="AU19" i="4"/>
  <c r="BA19" i="4"/>
  <c r="BX19" i="4"/>
  <c r="V19" i="4"/>
  <c r="CB19" i="4"/>
  <c r="BD19" i="4"/>
  <c r="CN19" i="4"/>
  <c r="CL19" i="4"/>
  <c r="AF19" i="4"/>
  <c r="BT19" i="4"/>
  <c r="AD19" i="4"/>
  <c r="BN19" i="4"/>
  <c r="BY19" i="4"/>
  <c r="AB19" i="4"/>
  <c r="AN19" i="4"/>
  <c r="BE19" i="4"/>
  <c r="BB19" i="4"/>
  <c r="AQ19" i="4"/>
  <c r="BR44" i="4"/>
  <c r="BC44" i="4"/>
  <c r="CJ44" i="4"/>
  <c r="CM44" i="4"/>
  <c r="AP44" i="4"/>
  <c r="BV44" i="4"/>
  <c r="AY44" i="4"/>
  <c r="CK44" i="4"/>
  <c r="AK44" i="4"/>
  <c r="AT44" i="4"/>
  <c r="BM44" i="4"/>
  <c r="AZ44" i="4"/>
  <c r="AM44" i="4"/>
  <c r="AD44" i="4"/>
  <c r="CD44" i="4"/>
  <c r="BI44" i="4"/>
  <c r="CB44" i="4"/>
  <c r="AB44" i="4"/>
  <c r="BX44" i="4"/>
  <c r="BK44" i="4"/>
  <c r="BA44" i="4"/>
  <c r="W44" i="4"/>
  <c r="CL44" i="4"/>
  <c r="BT44" i="4"/>
  <c r="CG44" i="4"/>
  <c r="AL44" i="4"/>
  <c r="BJ44" i="4"/>
  <c r="CI44" i="4"/>
  <c r="BU44" i="4"/>
  <c r="AJ44" i="4"/>
  <c r="AE44" i="4"/>
  <c r="AW44" i="4"/>
  <c r="CE44" i="4"/>
  <c r="BQ44" i="4"/>
  <c r="X44" i="4"/>
  <c r="BB44" i="4"/>
  <c r="AS44" i="4"/>
  <c r="CF44" i="4"/>
  <c r="AO44" i="4"/>
  <c r="V44" i="4"/>
  <c r="BH44" i="4"/>
  <c r="AU44" i="4"/>
  <c r="AQ44" i="4"/>
  <c r="AH44" i="4"/>
  <c r="BZ44" i="4"/>
  <c r="BD44" i="4"/>
  <c r="BG44" i="4"/>
  <c r="AF44" i="4"/>
  <c r="AX44" i="4"/>
  <c r="BS44" i="4"/>
  <c r="BE44" i="4"/>
  <c r="AI44" i="4"/>
  <c r="AA44" i="4"/>
  <c r="Y44" i="4"/>
  <c r="AN44" i="4"/>
  <c r="AV44" i="4"/>
  <c r="CA44" i="4"/>
  <c r="CH44" i="4"/>
  <c r="BF44" i="4"/>
  <c r="AG44" i="4"/>
  <c r="AC44" i="4"/>
  <c r="BW44" i="4"/>
  <c r="BO44" i="4"/>
  <c r="CC44" i="4"/>
  <c r="AR44" i="4"/>
  <c r="BN44" i="4"/>
  <c r="Z44" i="4"/>
  <c r="BL44" i="4"/>
  <c r="BP44" i="4"/>
  <c r="BY44" i="4"/>
  <c r="CN44" i="4"/>
  <c r="BZ66" i="4"/>
  <c r="AS66" i="4"/>
  <c r="BP66" i="4"/>
  <c r="CL66" i="4"/>
  <c r="AP66" i="4"/>
  <c r="AD66" i="4"/>
  <c r="AG66" i="4"/>
  <c r="BX66" i="4"/>
  <c r="BK66" i="4"/>
  <c r="AN66" i="4"/>
  <c r="BF66" i="4"/>
  <c r="AY66" i="4"/>
  <c r="AM66" i="4"/>
  <c r="CB66" i="4"/>
  <c r="AZ66" i="4"/>
  <c r="Z66" i="4"/>
  <c r="AF66" i="4"/>
  <c r="AI66" i="4"/>
  <c r="AR66" i="4"/>
  <c r="BO66" i="4"/>
  <c r="CK66" i="4"/>
  <c r="BS66" i="4"/>
  <c r="BE66" i="4"/>
  <c r="BW66" i="4"/>
  <c r="BB66" i="4"/>
  <c r="AK66" i="4"/>
  <c r="AQ66" i="4"/>
  <c r="BG66" i="4"/>
  <c r="CD66" i="4"/>
  <c r="BY66" i="4"/>
  <c r="CM66" i="4"/>
  <c r="BL66" i="4"/>
  <c r="BA66" i="4"/>
  <c r="CH66" i="4"/>
  <c r="CG66" i="4"/>
  <c r="CI66" i="4"/>
  <c r="BR66" i="4"/>
  <c r="AV66" i="4"/>
  <c r="AW66" i="4"/>
  <c r="AA66" i="4"/>
  <c r="CC66" i="4"/>
  <c r="AE66" i="4"/>
  <c r="CA66" i="4"/>
  <c r="CE66" i="4"/>
  <c r="AT66" i="4"/>
  <c r="CJ66" i="4"/>
  <c r="AO66" i="4"/>
  <c r="V66" i="4"/>
  <c r="BT66" i="4"/>
  <c r="Y66" i="4"/>
  <c r="AH66" i="4"/>
  <c r="AC66" i="4"/>
  <c r="AJ66" i="4"/>
  <c r="AX66" i="4"/>
  <c r="CF66" i="4"/>
  <c r="BQ66" i="4"/>
  <c r="CN66" i="4"/>
  <c r="BJ66" i="4"/>
  <c r="AU66" i="4"/>
  <c r="BI66" i="4"/>
  <c r="AB66" i="4"/>
  <c r="AL66" i="4"/>
  <c r="X66" i="4"/>
  <c r="BU66" i="4"/>
  <c r="BH66" i="4"/>
  <c r="BD66" i="4"/>
  <c r="BM66" i="4"/>
  <c r="BV66" i="4"/>
  <c r="BC66" i="4"/>
  <c r="BN66" i="4"/>
  <c r="W66" i="4"/>
  <c r="CL30" i="4"/>
  <c r="AU30" i="4"/>
  <c r="BC43" i="4"/>
  <c r="BS43" i="4"/>
  <c r="CI43" i="4"/>
  <c r="BD43" i="4"/>
  <c r="BK43" i="4"/>
  <c r="CE43" i="4"/>
  <c r="BI43" i="4"/>
  <c r="CD43" i="4"/>
  <c r="BE43" i="4"/>
  <c r="BZ43" i="4"/>
  <c r="BA43" i="4"/>
  <c r="BV43" i="4"/>
  <c r="AR43" i="4"/>
  <c r="BR43" i="4"/>
  <c r="CC43" i="4"/>
  <c r="AK43" i="4"/>
  <c r="AM43" i="4"/>
  <c r="AQ43" i="4"/>
  <c r="W43" i="4"/>
  <c r="AI43" i="4"/>
  <c r="AU43" i="4"/>
  <c r="BO43" i="4"/>
  <c r="CM43" i="4"/>
  <c r="BN43" i="4"/>
  <c r="CJ43" i="4"/>
  <c r="BJ43" i="4"/>
  <c r="CF43" i="4"/>
  <c r="BF43" i="4"/>
  <c r="CB43" i="4"/>
  <c r="BM43" i="4"/>
  <c r="CN43" i="4"/>
  <c r="AN43" i="4"/>
  <c r="AG43" i="4"/>
  <c r="AC43" i="4"/>
  <c r="AH43" i="4"/>
  <c r="AE43" i="4"/>
  <c r="AF43" i="4"/>
  <c r="AY43" i="4"/>
  <c r="BW43" i="4"/>
  <c r="AS43" i="4"/>
  <c r="BT43" i="4"/>
  <c r="AT43" i="4"/>
  <c r="BP43" i="4"/>
  <c r="CK43" i="4"/>
  <c r="BL43" i="4"/>
  <c r="CG43" i="4"/>
  <c r="CH43" i="4"/>
  <c r="BB43" i="4"/>
  <c r="AJ43" i="4"/>
  <c r="AP43" i="4"/>
  <c r="X43" i="4"/>
  <c r="AD43" i="4"/>
  <c r="Z43" i="4"/>
  <c r="Y43" i="4"/>
  <c r="BG43" i="4"/>
  <c r="AZ43" i="4"/>
  <c r="CL43" i="4"/>
  <c r="AL43" i="4"/>
  <c r="AB43" i="4"/>
  <c r="CA43" i="4"/>
  <c r="BU43" i="4"/>
  <c r="AW43" i="4"/>
  <c r="BH43" i="4"/>
  <c r="AX43" i="4"/>
  <c r="AV43" i="4"/>
  <c r="BX43" i="4"/>
  <c r="AA43" i="4"/>
  <c r="AO43" i="4"/>
  <c r="V43" i="4"/>
  <c r="BY43" i="4"/>
  <c r="BQ43" i="4"/>
  <c r="CL7" i="4"/>
  <c r="CI7" i="4"/>
  <c r="CB7" i="4"/>
  <c r="AO7" i="4"/>
  <c r="AR7" i="4"/>
  <c r="AT7" i="4"/>
  <c r="AQ7" i="4"/>
  <c r="AJ7" i="4"/>
  <c r="V7" i="4"/>
  <c r="BI7" i="4"/>
  <c r="BH7" i="4"/>
  <c r="AX7" i="4"/>
  <c r="AU7" i="4"/>
  <c r="AN7" i="4"/>
  <c r="AK7" i="4"/>
  <c r="BY7" i="4"/>
  <c r="W7" i="4"/>
  <c r="AM7" i="4"/>
  <c r="AV7" i="4"/>
  <c r="AB7" i="4"/>
  <c r="BA7" i="4"/>
  <c r="BZ7" i="4"/>
  <c r="CM7" i="4"/>
  <c r="CG7" i="4"/>
  <c r="AI7" i="4"/>
  <c r="AH7" i="4"/>
  <c r="BK7" i="4"/>
  <c r="BT7" i="4"/>
  <c r="BU7" i="4"/>
  <c r="BX7" i="4"/>
  <c r="AP7" i="4"/>
  <c r="BC7" i="4"/>
  <c r="BL7" i="4"/>
  <c r="AC7" i="4"/>
  <c r="CK7" i="4"/>
  <c r="X7" i="4"/>
  <c r="AZ7" i="4"/>
  <c r="AW7" i="4"/>
  <c r="CE7" i="4"/>
  <c r="BN7" i="4"/>
  <c r="CA7" i="4"/>
  <c r="CJ7" i="4"/>
  <c r="AL7" i="4"/>
  <c r="AS7" i="4"/>
  <c r="BF7" i="4"/>
  <c r="BS7" i="4"/>
  <c r="Z7" i="4"/>
  <c r="BB7" i="4"/>
  <c r="AD7" i="4"/>
  <c r="BG7" i="4"/>
  <c r="BP7" i="4"/>
  <c r="BE7" i="4"/>
  <c r="CN7" i="4"/>
  <c r="CD7" i="4"/>
  <c r="AA7" i="4"/>
  <c r="Y7" i="4"/>
  <c r="CH7" i="4"/>
  <c r="AG7" i="4"/>
  <c r="AY7" i="4"/>
  <c r="BR7" i="4"/>
  <c r="BM7" i="4"/>
  <c r="BV7" i="4"/>
  <c r="BJ7" i="4"/>
  <c r="CC7" i="4"/>
  <c r="BO7" i="4"/>
  <c r="AF7" i="4"/>
  <c r="BW7" i="4"/>
  <c r="AE7" i="4"/>
  <c r="BQ7" i="4"/>
  <c r="CF7" i="4"/>
  <c r="BD7" i="4"/>
  <c r="BL56" i="4"/>
  <c r="AC56" i="4"/>
  <c r="BY56" i="4"/>
  <c r="AY56" i="4"/>
  <c r="AJ56" i="4"/>
  <c r="BT56" i="4"/>
  <c r="BQ56" i="4"/>
  <c r="BV56" i="4"/>
  <c r="W56" i="4"/>
  <c r="CC56" i="4"/>
  <c r="CF56" i="4"/>
  <c r="BS56" i="4"/>
  <c r="BB56" i="4"/>
  <c r="AH56" i="4"/>
  <c r="BP56" i="4"/>
  <c r="CH56" i="4"/>
  <c r="AE56" i="4"/>
  <c r="AK56" i="4"/>
  <c r="CN56" i="4"/>
  <c r="CA56" i="4"/>
  <c r="BJ56" i="4"/>
  <c r="CK56" i="4"/>
  <c r="BO56" i="4"/>
  <c r="BM56" i="4"/>
  <c r="CL56" i="4"/>
  <c r="AS56" i="4"/>
  <c r="BE56" i="4"/>
  <c r="Z56" i="4"/>
  <c r="AN56" i="4"/>
  <c r="AZ56" i="4"/>
  <c r="BR56" i="4"/>
  <c r="AD56" i="4"/>
  <c r="AW56" i="4"/>
  <c r="BX56" i="4"/>
  <c r="BK56" i="4"/>
  <c r="BG56" i="4"/>
  <c r="X56" i="4"/>
  <c r="AI56" i="4"/>
  <c r="CI56" i="4"/>
  <c r="AG56" i="4"/>
  <c r="BI56" i="4"/>
  <c r="BH56" i="4"/>
  <c r="AU56" i="4"/>
  <c r="AX56" i="4"/>
  <c r="CB56" i="4"/>
  <c r="AA56" i="4"/>
  <c r="BD56" i="4"/>
  <c r="AP56" i="4"/>
  <c r="V56" i="4"/>
  <c r="BN56" i="4"/>
  <c r="BU56" i="4"/>
  <c r="BZ56" i="4"/>
  <c r="BC56" i="4"/>
  <c r="AB56" i="4"/>
  <c r="CM56" i="4"/>
  <c r="Y56" i="4"/>
  <c r="AO56" i="4"/>
  <c r="AL56" i="4"/>
  <c r="AQ56" i="4"/>
  <c r="CD56" i="4"/>
  <c r="BF56" i="4"/>
  <c r="CG56" i="4"/>
  <c r="CE56" i="4"/>
  <c r="BA56" i="4"/>
  <c r="AM56" i="4"/>
  <c r="BW56" i="4"/>
  <c r="AR56" i="4"/>
  <c r="AT56" i="4"/>
  <c r="AF56" i="4"/>
  <c r="CJ56" i="4"/>
  <c r="AV56" i="4"/>
  <c r="BZ12" i="4"/>
  <c r="BL12" i="4"/>
  <c r="AW12" i="4"/>
  <c r="AH12" i="4"/>
  <c r="AX12" i="4"/>
  <c r="BU12" i="4"/>
  <c r="BX12" i="4"/>
  <c r="AQ12" i="4"/>
  <c r="AA12" i="4"/>
  <c r="CH12" i="4"/>
  <c r="BW12" i="4"/>
  <c r="CN12" i="4"/>
  <c r="AB12" i="4"/>
  <c r="BF12" i="4"/>
  <c r="CF12" i="4"/>
  <c r="AS12" i="4"/>
  <c r="AI12" i="4"/>
  <c r="AG12" i="4"/>
  <c r="AU12" i="4"/>
  <c r="CG12" i="4"/>
  <c r="BT12" i="4"/>
  <c r="AL12" i="4"/>
  <c r="BN12" i="4"/>
  <c r="AV12" i="4"/>
  <c r="BO12" i="4"/>
  <c r="AJ12" i="4"/>
  <c r="Z12" i="4"/>
  <c r="BE12" i="4"/>
  <c r="AR12" i="4"/>
  <c r="CC12" i="4"/>
  <c r="X12" i="4"/>
  <c r="BV12" i="4"/>
  <c r="BG12" i="4"/>
  <c r="CJ12" i="4"/>
  <c r="AK12" i="4"/>
  <c r="AT12" i="4"/>
  <c r="BP12" i="4"/>
  <c r="BM12" i="4"/>
  <c r="CE12" i="4"/>
  <c r="AD12" i="4"/>
  <c r="CD12" i="4"/>
  <c r="BQ12" i="4"/>
  <c r="BS12" i="4"/>
  <c r="AF12" i="4"/>
  <c r="BB12" i="4"/>
  <c r="CA12" i="4"/>
  <c r="CI12" i="4"/>
  <c r="AM12" i="4"/>
  <c r="W12" i="4"/>
  <c r="CL12" i="4"/>
  <c r="CB12" i="4"/>
  <c r="AY12" i="4"/>
  <c r="Y12" i="4"/>
  <c r="AN12" i="4"/>
  <c r="BH12" i="4"/>
  <c r="BY12" i="4"/>
  <c r="BC12" i="4"/>
  <c r="BJ12" i="4"/>
  <c r="AE12" i="4"/>
  <c r="AC12" i="4"/>
  <c r="AO12" i="4"/>
  <c r="BI12" i="4"/>
  <c r="CK12" i="4"/>
  <c r="AZ12" i="4"/>
  <c r="BR12" i="4"/>
  <c r="V12" i="4"/>
  <c r="AP12" i="4"/>
  <c r="CM12" i="4"/>
  <c r="BA12" i="4"/>
  <c r="BK12" i="4"/>
  <c r="BD12" i="4"/>
  <c r="AQ6" i="4"/>
  <c r="CB6" i="4"/>
  <c r="BQ6" i="4"/>
  <c r="AW6" i="4"/>
  <c r="BX6" i="4"/>
  <c r="AM6" i="4"/>
  <c r="CL6" i="4"/>
  <c r="BB6" i="4"/>
  <c r="X54" i="4"/>
  <c r="AV54" i="4"/>
  <c r="BL54" i="4"/>
  <c r="CB54" i="4"/>
  <c r="AS54" i="4"/>
  <c r="BI54" i="4"/>
  <c r="BY54" i="4"/>
  <c r="AT54" i="4"/>
  <c r="BJ54" i="4"/>
  <c r="BZ54" i="4"/>
  <c r="BG54" i="4"/>
  <c r="AR54" i="4"/>
  <c r="BP54" i="4"/>
  <c r="CJ54" i="4"/>
  <c r="BE54" i="4"/>
  <c r="CC54" i="4"/>
  <c r="BB54" i="4"/>
  <c r="BV54" i="4"/>
  <c r="BW54" i="4"/>
  <c r="AG54" i="4"/>
  <c r="AP54" i="4"/>
  <c r="BO54" i="4"/>
  <c r="AI54" i="4"/>
  <c r="W54" i="4"/>
  <c r="Z54" i="4"/>
  <c r="AB54" i="4"/>
  <c r="AZ54" i="4"/>
  <c r="BT54" i="4"/>
  <c r="CN54" i="4"/>
  <c r="BM54" i="4"/>
  <c r="CG54" i="4"/>
  <c r="BF54" i="4"/>
  <c r="CD54" i="4"/>
  <c r="CM54" i="4"/>
  <c r="AU54" i="4"/>
  <c r="AL54" i="4"/>
  <c r="CE54" i="4"/>
  <c r="BS54" i="4"/>
  <c r="CI54" i="4"/>
  <c r="V54" i="4"/>
  <c r="Y54" i="4"/>
  <c r="BD54" i="4"/>
  <c r="BX54" i="4"/>
  <c r="AW54" i="4"/>
  <c r="BQ54" i="4"/>
  <c r="CK54" i="4"/>
  <c r="BN54" i="4"/>
  <c r="CH54" i="4"/>
  <c r="AO54" i="4"/>
  <c r="BK54" i="4"/>
  <c r="AH54" i="4"/>
  <c r="AQ54" i="4"/>
  <c r="AD54" i="4"/>
  <c r="AJ54" i="4"/>
  <c r="AN54" i="4"/>
  <c r="BC54" i="4"/>
  <c r="AC54" i="4"/>
  <c r="CF54" i="4"/>
  <c r="BR54" i="4"/>
  <c r="AY54" i="4"/>
  <c r="AF54" i="4"/>
  <c r="BA54" i="4"/>
  <c r="CL54" i="4"/>
  <c r="AM54" i="4"/>
  <c r="BU54" i="4"/>
  <c r="AK54" i="4"/>
  <c r="AA54" i="4"/>
  <c r="AX54" i="4"/>
  <c r="CA54" i="4"/>
  <c r="AE54" i="4"/>
  <c r="BH54" i="4"/>
  <c r="I18" i="2"/>
  <c r="J18" i="2"/>
  <c r="K18" i="2"/>
  <c r="K8" i="2"/>
  <c r="J10" i="2"/>
  <c r="K10" i="2"/>
  <c r="I9" i="2"/>
  <c r="J9" i="2"/>
  <c r="K9" i="2"/>
  <c r="J17" i="2"/>
  <c r="K17" i="2"/>
  <c r="J11" i="2"/>
  <c r="K11" i="2"/>
  <c r="I19" i="2"/>
  <c r="J19" i="2"/>
  <c r="K19" i="2"/>
  <c r="J15" i="2"/>
  <c r="K15" i="2"/>
  <c r="K14" i="2"/>
  <c r="I13" i="2"/>
  <c r="J13" i="2"/>
  <c r="K13" i="2"/>
  <c r="J8" i="2"/>
  <c r="J14" i="2"/>
  <c r="S21" i="1"/>
  <c r="R24" i="1"/>
  <c r="S27" i="1"/>
  <c r="S24" i="1"/>
  <c r="R30" i="1"/>
  <c r="K36" i="1"/>
  <c r="Q33" i="1"/>
  <c r="R27" i="1"/>
  <c r="M36" i="1"/>
  <c r="O36" i="1"/>
  <c r="N36" i="1"/>
</calcChain>
</file>

<file path=xl/sharedStrings.xml><?xml version="1.0" encoding="utf-8"?>
<sst xmlns="http://schemas.openxmlformats.org/spreadsheetml/2006/main" count="135" uniqueCount="127">
  <si>
    <t>Sample ID</t>
  </si>
  <si>
    <t>Bottle ID</t>
  </si>
  <si>
    <t>Analyst</t>
  </si>
  <si>
    <t>Read In Calibration</t>
  </si>
  <si>
    <t>Read Out Calibration</t>
  </si>
  <si>
    <t>Date Bottles In</t>
  </si>
  <si>
    <t>Time Bottles In</t>
  </si>
  <si>
    <t>Date Bottles Out</t>
  </si>
  <si>
    <t>Time Bottles Out</t>
  </si>
  <si>
    <t>Facility:</t>
  </si>
  <si>
    <t>Method Number:</t>
  </si>
  <si>
    <t>Initial DO (mg/L)</t>
  </si>
  <si>
    <t>Final DO (mg/L)</t>
  </si>
  <si>
    <t>DO Depletion (mg/L)</t>
  </si>
  <si>
    <t>Sample Seed CF (mg/L)</t>
  </si>
  <si>
    <t>Sampling Information</t>
  </si>
  <si>
    <t>GGA = 167.5 - 228.5</t>
  </si>
  <si>
    <t>COMMENTS:</t>
  </si>
  <si>
    <t>Quality Control</t>
  </si>
  <si>
    <t>Residual DO ≥ 1.0 mg/L</t>
  </si>
  <si>
    <t>DO Depletion  ≥ 2.0 mg/L</t>
  </si>
  <si>
    <t>Traceability Information</t>
  </si>
  <si>
    <t>Sample ID 
(must be unique)</t>
  </si>
  <si>
    <t>Sample Volume Used
 (mL)</t>
  </si>
  <si>
    <t>Dilution Factor = 300/Sample Volume Used
(mL)</t>
  </si>
  <si>
    <t>BOD
 (mg/L)</t>
  </si>
  <si>
    <t>Collect 
Date</t>
  </si>
  <si>
    <t>Collect
 Time</t>
  </si>
  <si>
    <t>DO Saturation Point (mg/L)</t>
  </si>
  <si>
    <t>Blanks ≤ 0.24 mg/L</t>
  </si>
  <si>
    <t>Code</t>
  </si>
  <si>
    <t>SM 5210B - 2001</t>
  </si>
  <si>
    <t>Barom. Pressure (mm Hg)</t>
  </si>
  <si>
    <t>Blank 1</t>
  </si>
  <si>
    <t>Seed Source Date/Lot:</t>
  </si>
  <si>
    <t>Be sure to clear all previous data before adding new data.</t>
  </si>
  <si>
    <t>Seed Control 1</t>
  </si>
  <si>
    <t>Seed Control 2</t>
  </si>
  <si>
    <t>Average BOD
 for dilutions that passed
(mg/L)</t>
  </si>
  <si>
    <t>Room Temp. (°C)</t>
  </si>
  <si>
    <t>feet</t>
  </si>
  <si>
    <t>Month</t>
  </si>
  <si>
    <t>Date</t>
  </si>
  <si>
    <t>Initials</t>
  </si>
  <si>
    <t>Local Elevation 
Correction Factor</t>
  </si>
  <si>
    <t>JAN</t>
  </si>
  <si>
    <t>FEB</t>
  </si>
  <si>
    <t>MAR</t>
  </si>
  <si>
    <t>APR</t>
  </si>
  <si>
    <t>MAY</t>
  </si>
  <si>
    <t>JUN</t>
  </si>
  <si>
    <t>JUL</t>
  </si>
  <si>
    <t>AUG</t>
  </si>
  <si>
    <t>SEP</t>
  </si>
  <si>
    <t>OCT</t>
  </si>
  <si>
    <t>NOV</t>
  </si>
  <si>
    <t>DEC</t>
  </si>
  <si>
    <t>PW=nr149</t>
  </si>
  <si>
    <t>Facility Name</t>
  </si>
  <si>
    <t>Meter or Barometer Model</t>
  </si>
  <si>
    <t>Facility Elevation</t>
  </si>
  <si>
    <t>Measured BP at facility 
(mm Hg)</t>
  </si>
  <si>
    <t>Difference between facility and official BP 
(mm Hg)</t>
  </si>
  <si>
    <r>
      <t>o</t>
    </r>
    <r>
      <rPr>
        <sz val="10"/>
        <rFont val="Arial"/>
      </rPr>
      <t>C</t>
    </r>
  </si>
  <si>
    <t>Oxygen Saturation Chart</t>
  </si>
  <si>
    <t>in. Hg</t>
  </si>
  <si>
    <t>mm Hg</t>
  </si>
  <si>
    <t>y = mx +b</t>
  </si>
  <si>
    <t>m</t>
  </si>
  <si>
    <t>b</t>
  </si>
  <si>
    <r>
      <t xml:space="preserve"> N</t>
    </r>
    <r>
      <rPr>
        <sz val="9"/>
        <rFont val="Arial"/>
        <family val="2"/>
      </rPr>
      <t xml:space="preserve"> = Extra Nutrients added to sample</t>
    </r>
  </si>
  <si>
    <r>
      <t xml:space="preserve">  I</t>
    </r>
    <r>
      <rPr>
        <sz val="9"/>
        <rFont val="Arial"/>
        <family val="2"/>
      </rPr>
      <t xml:space="preserve"> = Inhibitor added to sample</t>
    </r>
  </si>
  <si>
    <r>
      <t xml:space="preserve"> P</t>
    </r>
    <r>
      <rPr>
        <sz val="9"/>
        <rFont val="Arial"/>
        <family val="2"/>
      </rPr>
      <t xml:space="preserve"> = Sample pre-diluted per SOP (≤ 3 mL)</t>
    </r>
  </si>
  <si>
    <r>
      <t xml:space="preserve">Meter Calibration DO cells will turn </t>
    </r>
    <r>
      <rPr>
        <b/>
        <sz val="12"/>
        <color indexed="10"/>
        <rFont val="Arial"/>
        <family val="2"/>
      </rPr>
      <t>red</t>
    </r>
    <r>
      <rPr>
        <sz val="12"/>
        <rFont val="Arial"/>
        <family val="2"/>
      </rPr>
      <t xml:space="preserve"> if the value is more than 0.2 mg/L different from the DO saturation point.  Recalibrate if needed.</t>
    </r>
  </si>
  <si>
    <r>
      <t xml:space="preserve">Initial DO cells will turn </t>
    </r>
    <r>
      <rPr>
        <b/>
        <sz val="12"/>
        <color indexed="10"/>
        <rFont val="Arial"/>
        <family val="2"/>
      </rPr>
      <t>red</t>
    </r>
    <r>
      <rPr>
        <sz val="12"/>
        <rFont val="Arial"/>
        <family val="2"/>
      </rPr>
      <t xml:space="preserve"> if the value is 0.3 mg/L greater than the DO saturation point.  If possible, reduce excess oxygen and prepare new sample.</t>
    </r>
  </si>
  <si>
    <r>
      <t xml:space="preserve">Initial DO cells will turn </t>
    </r>
    <r>
      <rPr>
        <b/>
        <sz val="12"/>
        <color indexed="30"/>
        <rFont val="Arial"/>
        <family val="2"/>
      </rPr>
      <t>blue</t>
    </r>
    <r>
      <rPr>
        <sz val="12"/>
        <rFont val="Arial"/>
        <family val="2"/>
      </rPr>
      <t xml:space="preserve"> if the value is 0.3 mg/L lower than the DO saturation point.  If possible, increase oxygen and prepare new sample.</t>
    </r>
  </si>
  <si>
    <t>Seed Control 3</t>
  </si>
  <si>
    <t>Seed Adjusted DO Depletion 
((mg/L)/mL)</t>
  </si>
  <si>
    <t>BOD (mg/L) if Final DO = 1</t>
  </si>
  <si>
    <r>
      <t xml:space="preserve">Sample pH cells will turn </t>
    </r>
    <r>
      <rPr>
        <b/>
        <sz val="12"/>
        <color indexed="10"/>
        <rFont val="Arial"/>
        <family val="2"/>
      </rPr>
      <t xml:space="preserve">red </t>
    </r>
    <r>
      <rPr>
        <sz val="12"/>
        <rFont val="Arial"/>
        <family val="2"/>
      </rPr>
      <t>or</t>
    </r>
    <r>
      <rPr>
        <b/>
        <sz val="12"/>
        <color indexed="10"/>
        <rFont val="Arial"/>
        <family val="2"/>
      </rPr>
      <t xml:space="preserve"> </t>
    </r>
    <r>
      <rPr>
        <b/>
        <sz val="12"/>
        <color indexed="30"/>
        <rFont val="Arial"/>
        <family val="2"/>
      </rPr>
      <t>blue</t>
    </r>
    <r>
      <rPr>
        <sz val="12"/>
        <rFont val="Arial"/>
        <family val="2"/>
      </rPr>
      <t xml:space="preserve"> if the pH needs to be adjusted.</t>
    </r>
  </si>
  <si>
    <r>
      <t xml:space="preserve">Temperature cells will turn </t>
    </r>
    <r>
      <rPr>
        <b/>
        <sz val="12"/>
        <color indexed="10"/>
        <rFont val="Arial"/>
        <family val="2"/>
      </rPr>
      <t xml:space="preserve">red </t>
    </r>
    <r>
      <rPr>
        <sz val="12"/>
        <rFont val="Arial"/>
        <family val="2"/>
      </rPr>
      <t>or</t>
    </r>
    <r>
      <rPr>
        <b/>
        <sz val="12"/>
        <color indexed="10"/>
        <rFont val="Arial"/>
        <family val="2"/>
      </rPr>
      <t xml:space="preserve"> </t>
    </r>
    <r>
      <rPr>
        <b/>
        <sz val="12"/>
        <color indexed="30"/>
        <rFont val="Arial"/>
        <family val="2"/>
      </rPr>
      <t>blue</t>
    </r>
    <r>
      <rPr>
        <sz val="12"/>
        <rFont val="Arial"/>
        <family val="2"/>
      </rPr>
      <t xml:space="preserve"> if the temperature is not within the required range of 17 - 23</t>
    </r>
    <r>
      <rPr>
        <sz val="14"/>
        <rFont val="Calibri"/>
        <family val="2"/>
      </rPr>
      <t>°</t>
    </r>
    <r>
      <rPr>
        <sz val="12"/>
        <rFont val="Arial"/>
        <family val="2"/>
      </rPr>
      <t>C.</t>
    </r>
  </si>
  <si>
    <t>All Deplete &lt;2?</t>
  </si>
  <si>
    <t>All Final &lt;1?</t>
  </si>
  <si>
    <t>RL if all Deplete &lt;2</t>
  </si>
  <si>
    <t>RL if all Final DO &lt;1</t>
  </si>
  <si>
    <t>Max volume/
Corr. BOD if all &lt;2</t>
  </si>
  <si>
    <t>Min volume/
Corr. BOD if all &lt;1</t>
  </si>
  <si>
    <t>BOD (mg/L) if DO Depl = 2</t>
  </si>
  <si>
    <r>
      <t xml:space="preserve">Code cells will turn </t>
    </r>
    <r>
      <rPr>
        <b/>
        <sz val="12"/>
        <color indexed="17"/>
        <rFont val="Arial"/>
        <family val="2"/>
      </rPr>
      <t>green</t>
    </r>
    <r>
      <rPr>
        <sz val="12"/>
        <rFont val="Arial"/>
        <family val="2"/>
      </rPr>
      <t xml:space="preserve"> if a dilution of &gt;200 mL is made; record extra nutrient addition.</t>
    </r>
  </si>
  <si>
    <r>
      <t xml:space="preserve">Code cells will turn </t>
    </r>
    <r>
      <rPr>
        <b/>
        <sz val="12"/>
        <color indexed="53"/>
        <rFont val="Arial"/>
        <family val="2"/>
      </rPr>
      <t>orange</t>
    </r>
    <r>
      <rPr>
        <sz val="12"/>
        <rFont val="Arial"/>
        <family val="2"/>
      </rPr>
      <t xml:space="preserve"> if a predilution must be made; record all dilution volumes.</t>
    </r>
  </si>
  <si>
    <r>
      <t>Sample Temp Prior to Dilution (°C) [17-23</t>
    </r>
    <r>
      <rPr>
        <b/>
        <sz val="10"/>
        <rFont val="Calibri"/>
        <family val="2"/>
      </rPr>
      <t>°</t>
    </r>
    <r>
      <rPr>
        <b/>
        <sz val="10"/>
        <rFont val="Arial"/>
        <family val="2"/>
      </rPr>
      <t>C]</t>
    </r>
  </si>
  <si>
    <t>Sample and Room Temp: 20 ± 3 °C</t>
  </si>
  <si>
    <r>
      <t xml:space="preserve">Incubator Temp: 20 </t>
    </r>
    <r>
      <rPr>
        <sz val="9"/>
        <rFont val="Calibri"/>
        <family val="2"/>
      </rPr>
      <t>±</t>
    </r>
    <r>
      <rPr>
        <sz val="7.2"/>
        <rFont val="Arial"/>
        <family val="2"/>
      </rPr>
      <t xml:space="preserve"> </t>
    </r>
    <r>
      <rPr>
        <sz val="9"/>
        <rFont val="Arial"/>
        <family val="2"/>
      </rPr>
      <t>1 °C</t>
    </r>
  </si>
  <si>
    <t>Residual Chlorine &lt;0.1 mg/L</t>
  </si>
  <si>
    <t>Seed Volume Added (mL)</t>
  </si>
  <si>
    <t>GGA</t>
  </si>
  <si>
    <t>Revision Record</t>
  </si>
  <si>
    <t>Changes</t>
  </si>
  <si>
    <t>ARF</t>
  </si>
  <si>
    <t>GGA:</t>
  </si>
  <si>
    <t>PHOSPHATE BUFFER:</t>
  </si>
  <si>
    <t>MAGNESIUM SULFATE:</t>
  </si>
  <si>
    <t>CALCIUM CHLORIDE:</t>
  </si>
  <si>
    <t>FERRIC CHLORIDE:</t>
  </si>
  <si>
    <t>SODIUM SULFITE:</t>
  </si>
  <si>
    <t>Added tab for revision record.  Added revision date to Pressure Verification tab.  Editorial revisions.</t>
  </si>
  <si>
    <t>Code Definitions</t>
  </si>
  <si>
    <t>Meter Calibration DO (mg/L)</t>
  </si>
  <si>
    <t>Comments:</t>
  </si>
  <si>
    <t>Official Source BP (inches Hg)</t>
  </si>
  <si>
    <t>Official Source BP (mm Hg)</t>
  </si>
  <si>
    <t>Official Source 
(that current local pressure was taken from)</t>
  </si>
  <si>
    <t>Official Source Elevation Corrected  BP 
(mm Hg)</t>
  </si>
  <si>
    <r>
      <t xml:space="preserve">DO Meter Barometric Pressure Verification Log </t>
    </r>
    <r>
      <rPr>
        <sz val="8"/>
        <rFont val="Arial"/>
        <family val="2"/>
      </rPr>
      <t>[version 6/30/23]</t>
    </r>
  </si>
  <si>
    <t>"-" = checked and res. chlorine is not present</t>
  </si>
  <si>
    <t>"+" = checked and res. chlorine is present</t>
  </si>
  <si>
    <t>Res. Cl Check (+/-)*</t>
  </si>
  <si>
    <t>*</t>
  </si>
  <si>
    <r>
      <t xml:space="preserve">Res. Cl </t>
    </r>
    <r>
      <rPr>
        <b/>
        <sz val="9"/>
        <rFont val="Arial"/>
        <family val="2"/>
      </rPr>
      <t>Treated</t>
    </r>
    <r>
      <rPr>
        <b/>
        <sz val="10"/>
        <rFont val="Arial"/>
        <family val="2"/>
      </rPr>
      <t xml:space="preserve"> (y/n)</t>
    </r>
  </si>
  <si>
    <r>
      <t xml:space="preserve">Facility BP Adjustment Required? </t>
    </r>
    <r>
      <rPr>
        <b/>
        <i/>
        <sz val="10"/>
        <rFont val="Arial"/>
        <family val="2"/>
      </rPr>
      <t>(</t>
    </r>
    <r>
      <rPr>
        <b/>
        <i/>
        <sz val="9"/>
        <rFont val="Arial"/>
        <family val="2"/>
      </rPr>
      <t>adjust if &gt;5 mm Hg difference</t>
    </r>
    <r>
      <rPr>
        <b/>
        <i/>
        <sz val="10"/>
        <rFont val="Arial"/>
        <family val="2"/>
      </rPr>
      <t>)</t>
    </r>
  </si>
  <si>
    <t>Sample pH (SU)</t>
  </si>
  <si>
    <r>
      <rPr>
        <b/>
        <sz val="10"/>
        <rFont val="Arial"/>
        <family val="2"/>
      </rPr>
      <t xml:space="preserve">pH if </t>
    </r>
    <r>
      <rPr>
        <b/>
        <sz val="9"/>
        <rFont val="Arial"/>
        <family val="2"/>
      </rPr>
      <t>adjusted (SU)</t>
    </r>
  </si>
  <si>
    <t>Pre-dilution Factor 
(only use if different 
than 1)</t>
  </si>
  <si>
    <t>pH = 6.0 - 8.5; if not, adjust to 6.5 - 7.5</t>
  </si>
  <si>
    <r>
      <t>BOD Benchsheet</t>
    </r>
    <r>
      <rPr>
        <b/>
        <sz val="8"/>
        <rFont val="Arial"/>
        <family val="2"/>
      </rPr>
      <t xml:space="preserve"> </t>
    </r>
    <r>
      <rPr>
        <sz val="8"/>
        <rFont val="Arial"/>
        <family val="2"/>
      </rPr>
      <t>[version 11/28/23]</t>
    </r>
  </si>
  <si>
    <t>In sampling info table, added column for pH of adjusted samples and fixed conditional formatting for temperature and res. Cl cells.  Also added adjusted pH range to QC table and added comment at the bottom to check res. Cl if samples were chlorinated.  Added equations so that if sample IDs are added to sampling info table, they will automatically populate below, but all are still editable.</t>
  </si>
  <si>
    <t>If the sample was chlorinated, the sample must be checked for residual chlorine with strips or another method that can detect down to 0.1 mg/L.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</si>
</sst>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d/yy;@"/>
  </numFmts>
  <fonts count="29" x14ac:knownFonts="1">
    <font>
      <sz val="10"/>
      <name val="Arial"/>
    </font>
    <font>
      <sz val="8"/>
      <name val="Arial"/>
      <family val="2"/>
    </font>
    <font>
      <b/>
      <sz val="10"/>
      <name val="Arial"/>
      <family val="2"/>
    </font>
    <font>
      <b/>
      <sz val="8"/>
      <name val="Arial"/>
      <family val="2"/>
    </font>
    <font>
      <b/>
      <sz val="18"/>
      <name val="Arial"/>
      <family val="2"/>
    </font>
    <font>
      <b/>
      <sz val="9"/>
      <name val="Arial"/>
      <family val="2"/>
    </font>
    <font>
      <sz val="10"/>
      <name val="Arial"/>
      <family val="2"/>
    </font>
    <font>
      <b/>
      <sz val="12"/>
      <name val="Arial"/>
      <family val="2"/>
    </font>
    <font>
      <b/>
      <sz val="16"/>
      <name val="Arial"/>
      <family val="2"/>
    </font>
    <font>
      <sz val="12"/>
      <name val="Arial"/>
      <family val="2"/>
    </font>
    <font>
      <vertAlign val="superscript"/>
      <sz val="10"/>
      <name val="Bookman Old Style"/>
      <family val="1"/>
    </font>
    <font>
      <sz val="36"/>
      <name val="Bookman Old Style"/>
      <family val="1"/>
    </font>
    <font>
      <b/>
      <sz val="14"/>
      <name val="Bookman Old Style"/>
      <family val="1"/>
    </font>
    <font>
      <sz val="14"/>
      <name val="Bookman Old Style"/>
      <family val="1"/>
    </font>
    <font>
      <b/>
      <sz val="10"/>
      <name val="Bookman Old Style"/>
      <family val="1"/>
    </font>
    <font>
      <b/>
      <sz val="11"/>
      <name val="Arial"/>
      <family val="2"/>
    </font>
    <font>
      <sz val="11"/>
      <name val="Arial"/>
      <family val="2"/>
    </font>
    <font>
      <sz val="9"/>
      <name val="Arial"/>
      <family val="2"/>
    </font>
    <font>
      <b/>
      <sz val="12"/>
      <color indexed="10"/>
      <name val="Arial"/>
      <family val="2"/>
    </font>
    <font>
      <b/>
      <sz val="12"/>
      <color indexed="30"/>
      <name val="Arial"/>
      <family val="2"/>
    </font>
    <font>
      <b/>
      <sz val="10"/>
      <name val="Calibri"/>
      <family val="2"/>
    </font>
    <font>
      <sz val="14"/>
      <name val="Calibri"/>
      <family val="2"/>
    </font>
    <font>
      <b/>
      <sz val="12"/>
      <color indexed="17"/>
      <name val="Arial"/>
      <family val="2"/>
    </font>
    <font>
      <b/>
      <sz val="12"/>
      <color indexed="53"/>
      <name val="Arial"/>
      <family val="2"/>
    </font>
    <font>
      <sz val="9"/>
      <name val="Calibri"/>
      <family val="2"/>
    </font>
    <font>
      <sz val="7.2"/>
      <name val="Arial"/>
      <family val="2"/>
    </font>
    <font>
      <b/>
      <i/>
      <sz val="9"/>
      <name val="Arial"/>
      <family val="2"/>
    </font>
    <font>
      <b/>
      <i/>
      <sz val="10"/>
      <name val="Arial"/>
      <family val="2"/>
    </font>
    <font>
      <sz val="10"/>
      <color rgb="FF747474"/>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tint="0.79998168889431442"/>
        <bgColor indexed="64"/>
      </patternFill>
    </fill>
  </fills>
  <borders count="1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right/>
      <top/>
      <bottom style="dotted">
        <color indexed="64"/>
      </bottom>
      <diagonal/>
    </border>
    <border>
      <left style="thick">
        <color indexed="64"/>
      </left>
      <right style="thick">
        <color indexed="64"/>
      </right>
      <top/>
      <bottom style="dotted">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ck">
        <color indexed="64"/>
      </left>
      <right style="thick">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thick">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style="thick">
        <color indexed="64"/>
      </right>
      <top style="hair">
        <color indexed="64"/>
      </top>
      <bottom style="medium">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hair">
        <color indexed="64"/>
      </left>
      <right style="thin">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medium">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s>
  <cellStyleXfs count="2">
    <xf numFmtId="0" fontId="0" fillId="0" borderId="0"/>
    <xf numFmtId="0" fontId="6" fillId="0" borderId="0"/>
  </cellStyleXfs>
  <cellXfs count="366">
    <xf numFmtId="0" fontId="0" fillId="0" borderId="0" xfId="0"/>
    <xf numFmtId="0" fontId="1" fillId="2" borderId="0" xfId="0" applyFont="1" applyFill="1" applyBorder="1" applyAlignment="1" applyProtection="1">
      <alignment horizontal="center" vertical="center" wrapText="1"/>
      <protection locked="0"/>
    </xf>
    <xf numFmtId="0" fontId="4" fillId="2" borderId="0" xfId="0" applyFont="1" applyFill="1" applyAlignment="1" applyProtection="1">
      <alignment vertical="center"/>
    </xf>
    <xf numFmtId="0" fontId="0" fillId="2" borderId="0" xfId="0" applyFill="1" applyAlignment="1" applyProtection="1">
      <alignment vertical="center"/>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Border="1" applyAlignment="1" applyProtection="1">
      <alignment vertical="center"/>
    </xf>
    <xf numFmtId="165" fontId="6" fillId="2" borderId="1"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vertical="center"/>
    </xf>
    <xf numFmtId="0" fontId="7" fillId="2" borderId="0" xfId="0" applyFont="1" applyFill="1" applyBorder="1" applyAlignment="1" applyProtection="1">
      <alignment vertical="center"/>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xf>
    <xf numFmtId="165" fontId="0" fillId="4" borderId="2" xfId="0" applyNumberFormat="1" applyFill="1" applyBorder="1" applyAlignment="1" applyProtection="1">
      <alignment horizontal="center" vertical="center"/>
    </xf>
    <xf numFmtId="164" fontId="0" fillId="4" borderId="3" xfId="0" applyNumberFormat="1" applyFill="1" applyBorder="1" applyAlignment="1" applyProtection="1">
      <alignment horizontal="center" vertical="center"/>
    </xf>
    <xf numFmtId="165" fontId="0" fillId="4" borderId="3" xfId="0" applyNumberFormat="1" applyFill="1" applyBorder="1" applyAlignment="1" applyProtection="1">
      <alignment horizontal="center" vertical="center"/>
    </xf>
    <xf numFmtId="0" fontId="6" fillId="2" borderId="4" xfId="0" applyFont="1" applyFill="1" applyBorder="1" applyAlignment="1" applyProtection="1">
      <alignment horizontal="center" vertical="center"/>
      <protection locked="0"/>
    </xf>
    <xf numFmtId="166" fontId="6" fillId="2" borderId="1"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165" fontId="6" fillId="2" borderId="7" xfId="0" applyNumberFormat="1" applyFont="1" applyFill="1" applyBorder="1" applyAlignment="1" applyProtection="1">
      <alignment horizontal="center" vertical="center"/>
      <protection locked="0"/>
    </xf>
    <xf numFmtId="166" fontId="6" fillId="2" borderId="7"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horizontal="center" vertical="center"/>
      <protection locked="0"/>
    </xf>
    <xf numFmtId="0" fontId="9" fillId="0" borderId="0" xfId="0" applyFont="1"/>
    <xf numFmtId="14" fontId="0" fillId="0" borderId="2" xfId="0" applyNumberFormat="1" applyFill="1" applyBorder="1" applyAlignment="1" applyProtection="1">
      <alignment horizontal="center" vertical="center"/>
      <protection locked="0"/>
    </xf>
    <xf numFmtId="14" fontId="0" fillId="0" borderId="3" xfId="0" applyNumberFormat="1" applyFill="1" applyBorder="1" applyAlignment="1" applyProtection="1">
      <alignment horizontal="center" vertical="center"/>
      <protection locked="0"/>
    </xf>
    <xf numFmtId="0" fontId="10" fillId="0" borderId="0" xfId="0" applyFont="1"/>
    <xf numFmtId="0" fontId="11" fillId="0" borderId="0" xfId="0" applyFont="1"/>
    <xf numFmtId="0" fontId="0" fillId="0" borderId="9" xfId="0" applyBorder="1"/>
    <xf numFmtId="2" fontId="0" fillId="0" borderId="10" xfId="0" applyNumberFormat="1" applyBorder="1"/>
    <xf numFmtId="2" fontId="0" fillId="0" borderId="11" xfId="0" applyNumberFormat="1" applyBorder="1"/>
    <xf numFmtId="0" fontId="0" fillId="0" borderId="12" xfId="0" applyBorder="1"/>
    <xf numFmtId="0" fontId="12" fillId="0" borderId="13" xfId="0" applyFont="1" applyBorder="1"/>
    <xf numFmtId="0" fontId="13" fillId="0" borderId="13" xfId="0" applyFont="1" applyBorder="1"/>
    <xf numFmtId="0" fontId="13" fillId="0" borderId="14" xfId="0" applyFont="1" applyBorder="1"/>
    <xf numFmtId="0" fontId="0" fillId="0" borderId="15" xfId="0" applyBorder="1"/>
    <xf numFmtId="0" fontId="2" fillId="0" borderId="16" xfId="0" applyFont="1" applyBorder="1" applyAlignment="1">
      <alignment horizontal="center"/>
    </xf>
    <xf numFmtId="0" fontId="14" fillId="3" borderId="17" xfId="0" applyFont="1" applyFill="1" applyBorder="1" applyAlignment="1">
      <alignment horizontal="center"/>
    </xf>
    <xf numFmtId="2" fontId="0" fillId="3" borderId="18" xfId="0" applyNumberFormat="1" applyFill="1" applyBorder="1" applyAlignment="1">
      <alignment horizontal="center"/>
    </xf>
    <xf numFmtId="2" fontId="0" fillId="3" borderId="19" xfId="0" applyNumberFormat="1" applyFill="1" applyBorder="1" applyAlignment="1">
      <alignment horizontal="center"/>
    </xf>
    <xf numFmtId="2" fontId="0" fillId="3" borderId="20" xfId="0" applyNumberFormat="1" applyFill="1" applyBorder="1" applyAlignment="1">
      <alignment horizontal="center"/>
    </xf>
    <xf numFmtId="2" fontId="0" fillId="3" borderId="17" xfId="0" applyNumberFormat="1" applyFill="1" applyBorder="1" applyAlignment="1">
      <alignment horizontal="center"/>
    </xf>
    <xf numFmtId="2" fontId="0" fillId="0" borderId="18" xfId="0" applyNumberFormat="1" applyBorder="1" applyAlignment="1">
      <alignment horizontal="center"/>
    </xf>
    <xf numFmtId="0" fontId="2" fillId="0" borderId="21" xfId="0" applyFont="1" applyBorder="1" applyAlignment="1">
      <alignment horizontal="center"/>
    </xf>
    <xf numFmtId="0" fontId="14" fillId="3" borderId="22" xfId="0" applyFont="1" applyFill="1" applyBorder="1" applyAlignment="1">
      <alignment horizontal="center"/>
    </xf>
    <xf numFmtId="2" fontId="0" fillId="3" borderId="15" xfId="0" applyNumberFormat="1" applyFill="1" applyBorder="1" applyAlignment="1">
      <alignment horizontal="center"/>
    </xf>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2" fontId="0" fillId="3" borderId="22" xfId="0" applyNumberFormat="1" applyFill="1" applyBorder="1" applyAlignment="1">
      <alignment horizontal="center"/>
    </xf>
    <xf numFmtId="2" fontId="0" fillId="0" borderId="15" xfId="0" applyNumberFormat="1" applyBorder="1" applyAlignment="1">
      <alignment horizontal="center"/>
    </xf>
    <xf numFmtId="0" fontId="2" fillId="0" borderId="25" xfId="0" applyFont="1" applyBorder="1" applyAlignment="1">
      <alignment horizontal="center"/>
    </xf>
    <xf numFmtId="0" fontId="14" fillId="3" borderId="26" xfId="0" applyFont="1" applyFill="1" applyBorder="1" applyAlignment="1">
      <alignment horizontal="center"/>
    </xf>
    <xf numFmtId="2" fontId="0" fillId="3" borderId="27" xfId="0" applyNumberFormat="1" applyFill="1" applyBorder="1" applyAlignment="1">
      <alignment horizontal="center"/>
    </xf>
    <xf numFmtId="2" fontId="0" fillId="3" borderId="28" xfId="0" applyNumberFormat="1" applyFill="1" applyBorder="1" applyAlignment="1">
      <alignment horizontal="center"/>
    </xf>
    <xf numFmtId="2" fontId="0" fillId="3" borderId="29" xfId="0" applyNumberFormat="1" applyFill="1" applyBorder="1" applyAlignment="1">
      <alignment horizontal="center"/>
    </xf>
    <xf numFmtId="2" fontId="0" fillId="3" borderId="26" xfId="0" applyNumberFormat="1" applyFill="1" applyBorder="1" applyAlignment="1">
      <alignment horizontal="center"/>
    </xf>
    <xf numFmtId="2" fontId="0" fillId="0" borderId="27" xfId="0" applyNumberFormat="1" applyBorder="1" applyAlignment="1">
      <alignment horizontal="center"/>
    </xf>
    <xf numFmtId="2" fontId="0" fillId="0" borderId="22" xfId="0" applyNumberFormat="1" applyBorder="1" applyAlignment="1">
      <alignment horizontal="center"/>
    </xf>
    <xf numFmtId="2" fontId="0" fillId="0" borderId="24" xfId="0" applyNumberFormat="1" applyBorder="1" applyAlignment="1">
      <alignment horizontal="center"/>
    </xf>
    <xf numFmtId="2" fontId="0" fillId="0" borderId="29" xfId="0" applyNumberFormat="1" applyBorder="1" applyAlignment="1">
      <alignment horizontal="center"/>
    </xf>
    <xf numFmtId="2" fontId="0" fillId="0" borderId="26" xfId="0" applyNumberFormat="1" applyBorder="1" applyAlignment="1">
      <alignment horizontal="center"/>
    </xf>
    <xf numFmtId="2" fontId="0" fillId="0" borderId="20" xfId="0" applyNumberFormat="1" applyBorder="1" applyAlignment="1">
      <alignment horizontal="center"/>
    </xf>
    <xf numFmtId="2" fontId="0" fillId="0" borderId="17" xfId="0" applyNumberFormat="1" applyBorder="1" applyAlignment="1">
      <alignment horizontal="center"/>
    </xf>
    <xf numFmtId="2" fontId="0" fillId="0" borderId="23" xfId="0" applyNumberFormat="1" applyFill="1" applyBorder="1" applyAlignment="1">
      <alignment horizontal="center"/>
    </xf>
    <xf numFmtId="2" fontId="0" fillId="0" borderId="23" xfId="0" applyNumberFormat="1" applyBorder="1" applyAlignment="1">
      <alignment horizontal="center"/>
    </xf>
    <xf numFmtId="0" fontId="2" fillId="0" borderId="30" xfId="0" applyFont="1" applyBorder="1" applyAlignment="1">
      <alignment horizontal="center"/>
    </xf>
    <xf numFmtId="0" fontId="14" fillId="3" borderId="31" xfId="0" applyFont="1" applyFill="1" applyBorder="1" applyAlignment="1">
      <alignment horizontal="center"/>
    </xf>
    <xf numFmtId="2" fontId="0" fillId="3" borderId="32" xfId="0" applyNumberFormat="1" applyFill="1" applyBorder="1" applyAlignment="1">
      <alignment horizontal="center"/>
    </xf>
    <xf numFmtId="2" fontId="0" fillId="0" borderId="32" xfId="0" applyNumberFormat="1" applyBorder="1" applyAlignment="1">
      <alignment horizontal="center"/>
    </xf>
    <xf numFmtId="2" fontId="0" fillId="0" borderId="33" xfId="0" applyNumberFormat="1" applyBorder="1" applyAlignment="1">
      <alignment horizontal="center"/>
    </xf>
    <xf numFmtId="2" fontId="0" fillId="0" borderId="34" xfId="0" applyNumberFormat="1" applyBorder="1" applyAlignment="1">
      <alignment horizontal="center"/>
    </xf>
    <xf numFmtId="2" fontId="0" fillId="0" borderId="31" xfId="0" applyNumberFormat="1" applyBorder="1" applyAlignment="1">
      <alignment horizontal="center"/>
    </xf>
    <xf numFmtId="0" fontId="2" fillId="0" borderId="35" xfId="0" applyFont="1" applyBorder="1" applyAlignment="1">
      <alignment horizontal="center"/>
    </xf>
    <xf numFmtId="0" fontId="14" fillId="3" borderId="36" xfId="0" applyFont="1" applyFill="1" applyBorder="1" applyAlignment="1">
      <alignment horizontal="center"/>
    </xf>
    <xf numFmtId="2" fontId="0" fillId="3" borderId="37" xfId="0" applyNumberFormat="1" applyFill="1" applyBorder="1" applyAlignment="1">
      <alignment horizontal="center"/>
    </xf>
    <xf numFmtId="2" fontId="0" fillId="0" borderId="37" xfId="0" applyNumberFormat="1" applyBorder="1" applyAlignment="1">
      <alignment horizontal="center"/>
    </xf>
    <xf numFmtId="2" fontId="0" fillId="0" borderId="38" xfId="0" applyNumberFormat="1" applyBorder="1" applyAlignment="1">
      <alignment horizontal="center"/>
    </xf>
    <xf numFmtId="2" fontId="7" fillId="0" borderId="39" xfId="0" applyNumberFormat="1" applyFont="1" applyBorder="1" applyAlignment="1">
      <alignment horizontal="center"/>
    </xf>
    <xf numFmtId="2" fontId="0" fillId="0" borderId="36" xfId="0" applyNumberFormat="1" applyBorder="1" applyAlignment="1">
      <alignment horizontal="center"/>
    </xf>
    <xf numFmtId="2" fontId="0" fillId="0" borderId="19" xfId="0" applyNumberFormat="1" applyBorder="1" applyAlignment="1">
      <alignment horizontal="center"/>
    </xf>
    <xf numFmtId="0" fontId="14" fillId="0" borderId="22" xfId="0" applyFont="1" applyBorder="1" applyAlignment="1">
      <alignment horizontal="center"/>
    </xf>
    <xf numFmtId="0" fontId="14" fillId="0" borderId="26" xfId="0" applyFont="1" applyBorder="1" applyAlignment="1">
      <alignment horizontal="center"/>
    </xf>
    <xf numFmtId="2" fontId="0" fillId="0" borderId="28" xfId="0" applyNumberFormat="1" applyBorder="1" applyAlignment="1">
      <alignment horizontal="center"/>
    </xf>
    <xf numFmtId="0" fontId="14" fillId="0" borderId="17" xfId="0" applyFont="1" applyBorder="1" applyAlignment="1">
      <alignment horizontal="center"/>
    </xf>
    <xf numFmtId="0" fontId="0" fillId="0" borderId="40" xfId="0" applyBorder="1"/>
    <xf numFmtId="0" fontId="6" fillId="0" borderId="0" xfId="0" applyFont="1"/>
    <xf numFmtId="2" fontId="0" fillId="0" borderId="0" xfId="0" applyNumberFormat="1"/>
    <xf numFmtId="0" fontId="13" fillId="0" borderId="0" xfId="0" applyFont="1" applyFill="1" applyBorder="1"/>
    <xf numFmtId="0" fontId="0" fillId="2" borderId="0" xfId="0" applyFill="1" applyProtection="1"/>
    <xf numFmtId="0" fontId="8" fillId="2" borderId="0" xfId="0" applyFont="1" applyFill="1" applyAlignment="1" applyProtection="1">
      <alignment horizontal="center"/>
    </xf>
    <xf numFmtId="0" fontId="0" fillId="2" borderId="0" xfId="0" applyFill="1" applyAlignment="1" applyProtection="1">
      <alignment horizontal="center"/>
    </xf>
    <xf numFmtId="0" fontId="7" fillId="5" borderId="0" xfId="0" applyFont="1" applyFill="1" applyBorder="1" applyAlignment="1" applyProtection="1"/>
    <xf numFmtId="0" fontId="0" fillId="5" borderId="0" xfId="0" applyFill="1" applyBorder="1" applyProtection="1"/>
    <xf numFmtId="0" fontId="9" fillId="5" borderId="0" xfId="0" applyFont="1" applyFill="1" applyProtection="1"/>
    <xf numFmtId="0" fontId="0" fillId="6" borderId="7" xfId="0" applyFill="1" applyBorder="1" applyAlignment="1" applyProtection="1">
      <alignment horizontal="center" vertical="center"/>
    </xf>
    <xf numFmtId="0" fontId="0" fillId="0" borderId="0" xfId="0" applyProtection="1"/>
    <xf numFmtId="0" fontId="2" fillId="4" borderId="41" xfId="0" applyFont="1" applyFill="1" applyBorder="1" applyAlignment="1" applyProtection="1">
      <alignment horizontal="center" vertical="center"/>
      <protection locked="0"/>
    </xf>
    <xf numFmtId="0" fontId="2" fillId="4" borderId="42" xfId="0" applyFont="1" applyFill="1" applyBorder="1" applyAlignment="1" applyProtection="1">
      <alignment horizontal="center" vertical="center"/>
      <protection locked="0"/>
    </xf>
    <xf numFmtId="2" fontId="6" fillId="4" borderId="1" xfId="0" applyNumberFormat="1" applyFont="1" applyFill="1" applyBorder="1" applyAlignment="1" applyProtection="1">
      <alignment horizontal="center" vertical="center"/>
    </xf>
    <xf numFmtId="2" fontId="6" fillId="4" borderId="7"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protection locked="0"/>
    </xf>
    <xf numFmtId="20" fontId="6" fillId="0" borderId="2" xfId="0" applyNumberFormat="1" applyFont="1" applyFill="1" applyBorder="1" applyAlignment="1" applyProtection="1">
      <alignment horizontal="center" vertical="center"/>
      <protection locked="0"/>
    </xf>
    <xf numFmtId="20" fontId="6" fillId="2" borderId="2" xfId="0" applyNumberFormat="1" applyFont="1" applyFill="1" applyBorder="1" applyAlignment="1" applyProtection="1">
      <alignment horizontal="center" vertical="center"/>
      <protection locked="0"/>
    </xf>
    <xf numFmtId="166" fontId="6" fillId="2" borderId="3" xfId="0" applyNumberFormat="1" applyFont="1" applyFill="1" applyBorder="1" applyAlignment="1" applyProtection="1">
      <alignment horizontal="center" vertical="center"/>
      <protection locked="0"/>
    </xf>
    <xf numFmtId="14" fontId="6" fillId="0" borderId="2" xfId="0" applyNumberFormat="1" applyFont="1" applyFill="1" applyBorder="1" applyAlignment="1" applyProtection="1">
      <alignment horizontal="center" vertical="center"/>
      <protection locked="0"/>
    </xf>
    <xf numFmtId="0" fontId="16" fillId="2" borderId="0" xfId="0" applyFont="1" applyFill="1" applyAlignment="1" applyProtection="1">
      <alignment vertical="center"/>
    </xf>
    <xf numFmtId="0" fontId="15" fillId="7" borderId="2" xfId="0" applyFont="1" applyFill="1" applyBorder="1" applyAlignment="1" applyProtection="1">
      <alignment horizontal="right" vertical="center"/>
    </xf>
    <xf numFmtId="0" fontId="17" fillId="4" borderId="43" xfId="0" applyFont="1" applyFill="1" applyBorder="1" applyAlignment="1" applyProtection="1">
      <alignment horizontal="right" vertical="center" wrapText="1"/>
      <protection locked="0"/>
    </xf>
    <xf numFmtId="0" fontId="17" fillId="4" borderId="41" xfId="0" applyFont="1" applyFill="1" applyBorder="1" applyAlignment="1" applyProtection="1">
      <alignment horizontal="right" vertical="center" wrapText="1"/>
      <protection locked="0"/>
    </xf>
    <xf numFmtId="0" fontId="5" fillId="4" borderId="44" xfId="0" applyFont="1" applyFill="1" applyBorder="1" applyAlignment="1" applyProtection="1">
      <alignment horizontal="left" vertical="center"/>
    </xf>
    <xf numFmtId="0" fontId="5" fillId="4" borderId="42" xfId="0" applyFont="1" applyFill="1" applyBorder="1" applyAlignment="1" applyProtection="1">
      <alignment horizontal="left" vertical="center"/>
    </xf>
    <xf numFmtId="0" fontId="17" fillId="4" borderId="43" xfId="0" applyFont="1" applyFill="1" applyBorder="1" applyAlignment="1" applyProtection="1">
      <alignment horizontal="right" vertical="center" wrapText="1"/>
    </xf>
    <xf numFmtId="0" fontId="17" fillId="4" borderId="41" xfId="0" applyFont="1" applyFill="1" applyBorder="1" applyAlignment="1" applyProtection="1">
      <alignment horizontal="right" vertical="center"/>
    </xf>
    <xf numFmtId="0" fontId="17" fillId="4" borderId="42" xfId="0" applyFont="1" applyFill="1" applyBorder="1" applyAlignment="1" applyProtection="1">
      <alignment horizontal="right" vertical="center"/>
    </xf>
    <xf numFmtId="0" fontId="17" fillId="4" borderId="45" xfId="0" applyFont="1" applyFill="1" applyBorder="1" applyAlignment="1" applyProtection="1">
      <alignment horizontal="right" vertical="center" wrapText="1"/>
    </xf>
    <xf numFmtId="0" fontId="17" fillId="4" borderId="2" xfId="0" applyFont="1" applyFill="1" applyBorder="1" applyAlignment="1" applyProtection="1">
      <alignment horizontal="right" vertical="center"/>
    </xf>
    <xf numFmtId="0" fontId="17" fillId="4" borderId="3" xfId="0" applyFont="1" applyFill="1" applyBorder="1" applyAlignment="1" applyProtection="1">
      <alignment horizontal="right" vertical="center"/>
    </xf>
    <xf numFmtId="0" fontId="16" fillId="0" borderId="2"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2" fontId="16" fillId="0" borderId="2" xfId="0" applyNumberFormat="1" applyFont="1" applyFill="1" applyBorder="1" applyAlignment="1" applyProtection="1">
      <alignment horizontal="center" vertical="center"/>
      <protection locked="0"/>
    </xf>
    <xf numFmtId="2" fontId="16" fillId="4" borderId="2" xfId="0" applyNumberFormat="1" applyFont="1" applyFill="1" applyBorder="1" applyAlignment="1" applyProtection="1">
      <alignment horizontal="center" vertical="center"/>
    </xf>
    <xf numFmtId="164" fontId="16" fillId="4" borderId="2" xfId="0" applyNumberFormat="1" applyFont="1" applyFill="1" applyBorder="1" applyAlignment="1" applyProtection="1">
      <alignment horizontal="center" vertical="center"/>
    </xf>
    <xf numFmtId="165" fontId="16" fillId="4" borderId="2" xfId="0" applyNumberFormat="1"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2" fontId="16" fillId="4" borderId="4" xfId="0" applyNumberFormat="1" applyFont="1" applyFill="1" applyBorder="1" applyAlignment="1" applyProtection="1">
      <alignment horizontal="center" vertical="center"/>
    </xf>
    <xf numFmtId="0" fontId="16" fillId="0" borderId="46" xfId="0" applyFont="1" applyFill="1" applyBorder="1" applyAlignment="1" applyProtection="1">
      <alignment horizontal="center" vertical="center"/>
      <protection locked="0"/>
    </xf>
    <xf numFmtId="0" fontId="16" fillId="4" borderId="46" xfId="0" applyFont="1" applyFill="1" applyBorder="1" applyAlignment="1" applyProtection="1">
      <alignment horizontal="center" vertical="center"/>
      <protection locked="0"/>
    </xf>
    <xf numFmtId="2" fontId="16" fillId="4" borderId="46" xfId="0" applyNumberFormat="1" applyFont="1" applyFill="1" applyBorder="1" applyAlignment="1" applyProtection="1">
      <alignment horizontal="center" vertical="center"/>
    </xf>
    <xf numFmtId="164" fontId="16" fillId="4" borderId="46" xfId="0" applyNumberFormat="1" applyFont="1" applyFill="1" applyBorder="1" applyAlignment="1" applyProtection="1">
      <alignment horizontal="center" vertical="center"/>
    </xf>
    <xf numFmtId="0" fontId="16" fillId="4" borderId="46"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16" fillId="0" borderId="45" xfId="0" applyFont="1" applyFill="1" applyBorder="1" applyAlignment="1" applyProtection="1">
      <alignment horizontal="center" vertical="center"/>
      <protection locked="0"/>
    </xf>
    <xf numFmtId="2" fontId="16" fillId="4" borderId="45" xfId="0" applyNumberFormat="1" applyFont="1" applyFill="1" applyBorder="1" applyAlignment="1" applyProtection="1">
      <alignment horizontal="center" vertical="center"/>
    </xf>
    <xf numFmtId="164" fontId="16" fillId="4" borderId="45" xfId="0" applyNumberFormat="1"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45" xfId="0" applyFont="1" applyFill="1" applyBorder="1" applyAlignment="1" applyProtection="1">
      <alignment horizontal="center" vertical="center"/>
    </xf>
    <xf numFmtId="0" fontId="9" fillId="2" borderId="0" xfId="0" applyFont="1" applyFill="1" applyAlignment="1" applyProtection="1">
      <alignment vertical="center"/>
    </xf>
    <xf numFmtId="1" fontId="6" fillId="2" borderId="1" xfId="0" applyNumberFormat="1" applyFont="1" applyFill="1" applyBorder="1" applyAlignment="1" applyProtection="1">
      <alignment horizontal="center" vertical="center"/>
      <protection locked="0"/>
    </xf>
    <xf numFmtId="166" fontId="6" fillId="2" borderId="0" xfId="0" applyNumberFormat="1" applyFont="1" applyFill="1" applyBorder="1" applyAlignment="1" applyProtection="1">
      <alignment horizontal="center" vertical="center"/>
      <protection locked="0"/>
    </xf>
    <xf numFmtId="20" fontId="6" fillId="2" borderId="0" xfId="0" applyNumberFormat="1" applyFont="1" applyFill="1" applyBorder="1" applyAlignment="1" applyProtection="1">
      <alignment horizontal="center" vertical="center"/>
      <protection locked="0"/>
    </xf>
    <xf numFmtId="165" fontId="16" fillId="4" borderId="46" xfId="0" applyNumberFormat="1" applyFont="1" applyFill="1" applyBorder="1" applyAlignment="1" applyProtection="1">
      <alignment horizontal="center" vertical="center"/>
    </xf>
    <xf numFmtId="0" fontId="16" fillId="0" borderId="47" xfId="0" applyFont="1" applyFill="1" applyBorder="1" applyAlignment="1" applyProtection="1">
      <alignment horizontal="center" vertical="center"/>
      <protection locked="0"/>
    </xf>
    <xf numFmtId="2" fontId="16" fillId="0" borderId="47" xfId="0" applyNumberFormat="1" applyFont="1" applyFill="1" applyBorder="1" applyAlignment="1" applyProtection="1">
      <alignment horizontal="center" vertical="center"/>
      <protection locked="0"/>
    </xf>
    <xf numFmtId="0" fontId="16" fillId="0" borderId="48" xfId="0" applyFont="1" applyFill="1" applyBorder="1" applyAlignment="1" applyProtection="1">
      <alignment horizontal="center" vertical="center"/>
      <protection locked="0"/>
    </xf>
    <xf numFmtId="2" fontId="16" fillId="0" borderId="48" xfId="0" applyNumberFormat="1" applyFont="1" applyFill="1" applyBorder="1" applyAlignment="1" applyProtection="1">
      <alignment horizontal="center" vertical="center"/>
      <protection locked="0"/>
    </xf>
    <xf numFmtId="2" fontId="16" fillId="4" borderId="48" xfId="0" applyNumberFormat="1" applyFont="1" applyFill="1" applyBorder="1" applyAlignment="1" applyProtection="1">
      <alignment horizontal="center" vertical="center"/>
    </xf>
    <xf numFmtId="164" fontId="16" fillId="4" borderId="48" xfId="0" applyNumberFormat="1" applyFont="1" applyFill="1" applyBorder="1" applyAlignment="1" applyProtection="1">
      <alignment horizontal="center" vertical="center"/>
    </xf>
    <xf numFmtId="0" fontId="15" fillId="7" borderId="49" xfId="0" applyFont="1" applyFill="1" applyBorder="1" applyAlignment="1" applyProtection="1">
      <alignment horizontal="center" vertical="center" wrapText="1"/>
    </xf>
    <xf numFmtId="0" fontId="15" fillId="7" borderId="50" xfId="0" applyFont="1" applyFill="1" applyBorder="1" applyAlignment="1" applyProtection="1">
      <alignment horizontal="center" vertical="center" wrapText="1"/>
    </xf>
    <xf numFmtId="0" fontId="5" fillId="7" borderId="50" xfId="0" applyFont="1" applyFill="1" applyBorder="1" applyAlignment="1" applyProtection="1">
      <alignment horizontal="center" vertical="center" wrapText="1"/>
    </xf>
    <xf numFmtId="164" fontId="16" fillId="4" borderId="51" xfId="0" applyNumberFormat="1" applyFont="1" applyFill="1" applyBorder="1" applyAlignment="1" applyProtection="1">
      <alignment horizontal="center" vertical="center"/>
    </xf>
    <xf numFmtId="164" fontId="0" fillId="2" borderId="0" xfId="0" applyNumberFormat="1" applyFill="1" applyAlignment="1" applyProtection="1">
      <alignment vertical="center"/>
      <protection locked="0"/>
    </xf>
    <xf numFmtId="2" fontId="15" fillId="0" borderId="0" xfId="0" applyNumberFormat="1" applyFont="1" applyFill="1" applyBorder="1" applyAlignment="1" applyProtection="1">
      <alignment horizontal="center" vertical="center"/>
    </xf>
    <xf numFmtId="0" fontId="6" fillId="2" borderId="41"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2" fontId="6" fillId="2" borderId="1" xfId="0" applyNumberFormat="1" applyFont="1" applyFill="1" applyBorder="1" applyAlignment="1" applyProtection="1">
      <alignment horizontal="center" vertical="center"/>
      <protection locked="0"/>
    </xf>
    <xf numFmtId="2" fontId="6" fillId="2" borderId="7" xfId="0" applyNumberFormat="1" applyFont="1" applyFill="1" applyBorder="1" applyAlignment="1" applyProtection="1">
      <alignment horizontal="center" vertical="center"/>
      <protection locked="0"/>
    </xf>
    <xf numFmtId="0" fontId="15" fillId="2" borderId="47" xfId="0" applyFont="1" applyFill="1" applyBorder="1" applyAlignment="1" applyProtection="1">
      <alignment horizontal="right" vertical="center"/>
      <protection locked="0"/>
    </xf>
    <xf numFmtId="2" fontId="16" fillId="4" borderId="6" xfId="0" applyNumberFormat="1" applyFont="1" applyFill="1" applyBorder="1" applyAlignment="1" applyProtection="1">
      <alignment horizontal="center" vertical="center"/>
    </xf>
    <xf numFmtId="164" fontId="16" fillId="4" borderId="52" xfId="0" applyNumberFormat="1" applyFont="1" applyFill="1" applyBorder="1" applyAlignment="1" applyProtection="1">
      <alignment horizontal="center" vertical="center"/>
    </xf>
    <xf numFmtId="0" fontId="16" fillId="0" borderId="51" xfId="0" applyFont="1" applyFill="1" applyBorder="1" applyAlignment="1" applyProtection="1">
      <alignment horizontal="center" vertical="center"/>
      <protection locked="0"/>
    </xf>
    <xf numFmtId="0" fontId="6" fillId="2" borderId="112" xfId="0" applyFont="1" applyFill="1" applyBorder="1" applyAlignment="1" applyProtection="1">
      <alignment horizontal="center" vertical="center" wrapText="1"/>
    </xf>
    <xf numFmtId="164" fontId="6" fillId="2" borderId="112" xfId="0" applyNumberFormat="1" applyFont="1" applyFill="1" applyBorder="1" applyAlignment="1" applyProtection="1">
      <alignment horizontal="center" vertical="center"/>
    </xf>
    <xf numFmtId="0" fontId="6" fillId="2" borderId="112" xfId="0" applyFont="1" applyFill="1" applyBorder="1" applyAlignment="1" applyProtection="1">
      <alignment horizontal="center" vertical="center"/>
    </xf>
    <xf numFmtId="0" fontId="0" fillId="2" borderId="0" xfId="0" applyFill="1" applyBorder="1" applyAlignment="1" applyProtection="1">
      <alignment horizontal="center" vertical="center" wrapText="1"/>
      <protection locked="0"/>
    </xf>
    <xf numFmtId="164" fontId="6" fillId="2" borderId="0" xfId="0" applyNumberFormat="1" applyFont="1" applyFill="1" applyBorder="1" applyAlignment="1" applyProtection="1">
      <alignment horizontal="center" vertical="center"/>
      <protection locked="0"/>
    </xf>
    <xf numFmtId="164" fontId="0" fillId="2" borderId="0" xfId="0" applyNumberFormat="1" applyFill="1" applyBorder="1" applyAlignment="1" applyProtection="1">
      <alignment horizontal="center" vertical="center"/>
      <protection locked="0"/>
    </xf>
    <xf numFmtId="0" fontId="15" fillId="7" borderId="53" xfId="0" applyFont="1" applyFill="1" applyBorder="1" applyAlignment="1" applyProtection="1">
      <alignment horizontal="center" vertical="center" wrapText="1"/>
    </xf>
    <xf numFmtId="2" fontId="15" fillId="6" borderId="54" xfId="0" applyNumberFormat="1" applyFont="1" applyFill="1" applyBorder="1" applyAlignment="1" applyProtection="1">
      <alignment horizontal="center" vertical="center"/>
    </xf>
    <xf numFmtId="0" fontId="16" fillId="4" borderId="55" xfId="0" applyFont="1" applyFill="1" applyBorder="1" applyAlignment="1" applyProtection="1">
      <alignment horizontal="center" vertical="center"/>
    </xf>
    <xf numFmtId="0" fontId="16" fillId="0" borderId="56" xfId="0" applyFont="1" applyFill="1" applyBorder="1" applyAlignment="1" applyProtection="1">
      <alignment horizontal="center" vertical="center"/>
      <protection locked="0"/>
    </xf>
    <xf numFmtId="0" fontId="16" fillId="4" borderId="56" xfId="0" applyFont="1" applyFill="1" applyBorder="1" applyAlignment="1" applyProtection="1">
      <alignment horizontal="center" vertical="center"/>
      <protection locked="0"/>
    </xf>
    <xf numFmtId="2" fontId="16" fillId="0" borderId="56" xfId="0" applyNumberFormat="1" applyFont="1" applyFill="1" applyBorder="1" applyAlignment="1" applyProtection="1">
      <alignment horizontal="center" vertical="center"/>
      <protection locked="0"/>
    </xf>
    <xf numFmtId="2" fontId="16" fillId="4" borderId="56" xfId="0" applyNumberFormat="1" applyFont="1" applyFill="1" applyBorder="1" applyAlignment="1" applyProtection="1">
      <alignment horizontal="center" vertical="center"/>
    </xf>
    <xf numFmtId="164" fontId="16" fillId="4" borderId="56" xfId="0" applyNumberFormat="1"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2" fontId="16" fillId="4" borderId="57" xfId="0" applyNumberFormat="1" applyFont="1" applyFill="1" applyBorder="1" applyAlignment="1" applyProtection="1">
      <alignment horizontal="center" vertical="center"/>
    </xf>
    <xf numFmtId="0" fontId="16" fillId="4" borderId="58" xfId="0" applyFont="1" applyFill="1" applyBorder="1" applyAlignment="1" applyProtection="1">
      <alignment horizontal="center" vertical="center"/>
    </xf>
    <xf numFmtId="2" fontId="16" fillId="4" borderId="59" xfId="0" applyNumberFormat="1" applyFont="1" applyFill="1" applyBorder="1" applyAlignment="1" applyProtection="1">
      <alignment horizontal="center" vertical="center"/>
    </xf>
    <xf numFmtId="2" fontId="16" fillId="4" borderId="60" xfId="0" applyNumberFormat="1" applyFont="1" applyFill="1" applyBorder="1" applyAlignment="1" applyProtection="1">
      <alignment horizontal="center" vertical="center"/>
    </xf>
    <xf numFmtId="2" fontId="16" fillId="4" borderId="61" xfId="0" applyNumberFormat="1" applyFont="1" applyFill="1" applyBorder="1" applyAlignment="1" applyProtection="1">
      <alignment horizontal="center" vertical="center"/>
    </xf>
    <xf numFmtId="165" fontId="16" fillId="4" borderId="45" xfId="0" applyNumberFormat="1" applyFont="1" applyFill="1" applyBorder="1" applyAlignment="1" applyProtection="1">
      <alignment horizontal="center" vertical="center"/>
    </xf>
    <xf numFmtId="2" fontId="16" fillId="4" borderId="51" xfId="0" applyNumberFormat="1" applyFont="1" applyFill="1" applyBorder="1" applyAlignment="1" applyProtection="1">
      <alignment horizontal="center" vertical="center"/>
    </xf>
    <xf numFmtId="0" fontId="16" fillId="4" borderId="62" xfId="0" applyFont="1" applyFill="1" applyBorder="1" applyAlignment="1" applyProtection="1">
      <alignment horizontal="center" vertical="center"/>
    </xf>
    <xf numFmtId="2" fontId="16" fillId="4" borderId="63" xfId="0" applyNumberFormat="1" applyFont="1" applyFill="1" applyBorder="1" applyAlignment="1" applyProtection="1">
      <alignment horizontal="center" vertical="center"/>
    </xf>
    <xf numFmtId="2" fontId="16" fillId="4" borderId="52" xfId="0" applyNumberFormat="1" applyFont="1" applyFill="1" applyBorder="1" applyAlignment="1" applyProtection="1">
      <alignment horizontal="center" vertical="center"/>
    </xf>
    <xf numFmtId="0" fontId="16" fillId="4" borderId="60" xfId="0" applyFont="1" applyFill="1" applyBorder="1" applyAlignment="1" applyProtection="1">
      <alignment horizontal="center" vertical="center"/>
    </xf>
    <xf numFmtId="0" fontId="16" fillId="4" borderId="45" xfId="0" applyFont="1" applyFill="1" applyBorder="1" applyAlignment="1" applyProtection="1">
      <alignment horizontal="center" vertical="center"/>
      <protection locked="0"/>
    </xf>
    <xf numFmtId="20" fontId="6" fillId="0" borderId="3" xfId="0" applyNumberFormat="1" applyFont="1" applyFill="1" applyBorder="1" applyAlignment="1" applyProtection="1">
      <alignment horizontal="center" vertical="center"/>
      <protection locked="0"/>
    </xf>
    <xf numFmtId="0" fontId="15" fillId="4" borderId="64" xfId="0" applyFont="1" applyFill="1" applyBorder="1" applyAlignment="1" applyProtection="1">
      <alignment horizontal="center" vertical="center"/>
    </xf>
    <xf numFmtId="0" fontId="15" fillId="4" borderId="65" xfId="0" applyFont="1" applyFill="1" applyBorder="1" applyAlignment="1" applyProtection="1">
      <alignment horizontal="center" vertical="center" wrapText="1"/>
    </xf>
    <xf numFmtId="0" fontId="16" fillId="0" borderId="66" xfId="0" applyFont="1" applyFill="1" applyBorder="1" applyAlignment="1" applyProtection="1">
      <alignment horizontal="center" vertical="center"/>
      <protection locked="0"/>
    </xf>
    <xf numFmtId="0" fontId="16" fillId="0" borderId="50" xfId="0" applyFont="1" applyFill="1" applyBorder="1" applyAlignment="1" applyProtection="1">
      <alignment horizontal="center" vertical="center"/>
      <protection locked="0"/>
    </xf>
    <xf numFmtId="2" fontId="16" fillId="0" borderId="66" xfId="0" applyNumberFormat="1" applyFont="1" applyFill="1" applyBorder="1" applyAlignment="1" applyProtection="1">
      <alignment horizontal="center" vertical="center"/>
      <protection locked="0"/>
    </xf>
    <xf numFmtId="2" fontId="16" fillId="0" borderId="45" xfId="0" applyNumberFormat="1" applyFont="1" applyFill="1" applyBorder="1" applyAlignment="1" applyProtection="1">
      <alignment horizontal="center" vertical="center"/>
      <protection locked="0"/>
    </xf>
    <xf numFmtId="2" fontId="16" fillId="0" borderId="46" xfId="0" applyNumberFormat="1"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2" fontId="16" fillId="0" borderId="40" xfId="0" applyNumberFormat="1" applyFont="1" applyFill="1" applyBorder="1" applyAlignment="1" applyProtection="1">
      <alignment horizontal="center" vertical="center"/>
      <protection locked="0"/>
    </xf>
    <xf numFmtId="0" fontId="16" fillId="0" borderId="52" xfId="0" applyFont="1" applyFill="1" applyBorder="1" applyAlignment="1" applyProtection="1">
      <alignment horizontal="center" vertical="center"/>
      <protection locked="0"/>
    </xf>
    <xf numFmtId="2" fontId="15" fillId="6" borderId="67" xfId="0" applyNumberFormat="1" applyFont="1" applyFill="1" applyBorder="1" applyAlignment="1" applyProtection="1">
      <alignment horizontal="center" vertical="center"/>
    </xf>
    <xf numFmtId="0" fontId="16" fillId="0" borderId="68" xfId="0" applyFont="1" applyFill="1" applyBorder="1" applyAlignment="1" applyProtection="1">
      <alignment horizontal="center" vertical="center"/>
      <protection locked="0"/>
    </xf>
    <xf numFmtId="165" fontId="15" fillId="6" borderId="69" xfId="0" applyNumberFormat="1" applyFont="1" applyFill="1" applyBorder="1" applyAlignment="1" applyProtection="1">
      <alignment horizontal="center" vertical="center"/>
    </xf>
    <xf numFmtId="0" fontId="16" fillId="0" borderId="70" xfId="0" applyFont="1" applyFill="1" applyBorder="1" applyAlignment="1" applyProtection="1">
      <alignment horizontal="center" vertical="center"/>
      <protection locked="0"/>
    </xf>
    <xf numFmtId="0" fontId="16" fillId="0" borderId="71" xfId="0" applyFont="1" applyFill="1" applyBorder="1" applyAlignment="1" applyProtection="1">
      <alignment horizontal="center" vertical="center"/>
      <protection locked="0"/>
    </xf>
    <xf numFmtId="165" fontId="15" fillId="6" borderId="72" xfId="0" applyNumberFormat="1" applyFont="1" applyFill="1" applyBorder="1" applyAlignment="1" applyProtection="1">
      <alignment horizontal="center" vertical="center"/>
    </xf>
    <xf numFmtId="0" fontId="16" fillId="0" borderId="73" xfId="0" applyFont="1" applyFill="1" applyBorder="1" applyAlignment="1" applyProtection="1">
      <alignment horizontal="center" vertical="center"/>
      <protection locked="0"/>
    </xf>
    <xf numFmtId="0" fontId="16" fillId="0" borderId="74" xfId="0" applyFont="1" applyFill="1" applyBorder="1" applyAlignment="1" applyProtection="1">
      <alignment horizontal="center" vertical="center"/>
      <protection locked="0"/>
    </xf>
    <xf numFmtId="165" fontId="16" fillId="6" borderId="72" xfId="0" applyNumberFormat="1" applyFont="1" applyFill="1" applyBorder="1" applyAlignment="1" applyProtection="1">
      <alignment horizontal="center" vertical="center"/>
    </xf>
    <xf numFmtId="0" fontId="16" fillId="6" borderId="69" xfId="0" applyFont="1" applyFill="1" applyBorder="1" applyAlignment="1" applyProtection="1">
      <alignment horizontal="center" vertical="center"/>
    </xf>
    <xf numFmtId="0" fontId="16" fillId="6" borderId="75" xfId="0" applyFont="1" applyFill="1" applyBorder="1" applyAlignment="1" applyProtection="1">
      <alignment horizontal="center" vertical="center"/>
    </xf>
    <xf numFmtId="0" fontId="16" fillId="0" borderId="76" xfId="0" applyFont="1" applyFill="1" applyBorder="1" applyAlignment="1" applyProtection="1">
      <alignment horizontal="center" vertical="center"/>
      <protection locked="0"/>
    </xf>
    <xf numFmtId="0" fontId="16" fillId="6" borderId="72" xfId="0" applyFont="1" applyFill="1" applyBorder="1" applyAlignment="1" applyProtection="1">
      <alignment horizontal="center" vertical="center"/>
    </xf>
    <xf numFmtId="0" fontId="16" fillId="4" borderId="77" xfId="0" applyFont="1" applyFill="1" applyBorder="1" applyAlignment="1" applyProtection="1">
      <alignment horizontal="center" vertical="center"/>
    </xf>
    <xf numFmtId="0" fontId="16" fillId="4" borderId="70" xfId="0" applyFont="1" applyFill="1" applyBorder="1" applyAlignment="1" applyProtection="1">
      <alignment horizontal="center" vertical="center"/>
    </xf>
    <xf numFmtId="0" fontId="16" fillId="4" borderId="71" xfId="0" applyFont="1" applyFill="1" applyBorder="1" applyAlignment="1" applyProtection="1">
      <alignment horizontal="center" vertical="center"/>
      <protection locked="0"/>
    </xf>
    <xf numFmtId="165" fontId="15" fillId="6" borderId="54"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164" fontId="6" fillId="2" borderId="113"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protection locked="0"/>
    </xf>
    <xf numFmtId="49" fontId="6" fillId="0" borderId="78" xfId="0" applyNumberFormat="1" applyFont="1" applyFill="1" applyBorder="1" applyAlignment="1" applyProtection="1">
      <alignment horizontal="center" vertical="center" wrapText="1"/>
      <protection locked="0"/>
    </xf>
    <xf numFmtId="0" fontId="5" fillId="4" borderId="79" xfId="0" applyFont="1" applyFill="1" applyBorder="1" applyAlignment="1" applyProtection="1">
      <alignment horizontal="left" vertical="center"/>
    </xf>
    <xf numFmtId="0" fontId="5" fillId="4" borderId="80" xfId="0" applyFont="1" applyFill="1" applyBorder="1" applyAlignment="1" applyProtection="1">
      <alignment horizontal="left" vertical="center"/>
    </xf>
    <xf numFmtId="0" fontId="2" fillId="4" borderId="4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17" fillId="4" borderId="81" xfId="0" applyFont="1" applyFill="1" applyBorder="1" applyAlignment="1" applyProtection="1">
      <alignment horizontal="right" vertical="center" wrapText="1"/>
      <protection locked="0"/>
    </xf>
    <xf numFmtId="165" fontId="6" fillId="2" borderId="2" xfId="0" applyNumberFormat="1"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65" fontId="6" fillId="2" borderId="3" xfId="0" applyNumberFormat="1" applyFon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4" borderId="82" xfId="0" applyFont="1" applyFill="1" applyBorder="1" applyAlignment="1" applyProtection="1">
      <alignment horizontal="left" vertical="center"/>
    </xf>
    <xf numFmtId="0" fontId="5" fillId="4" borderId="83"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0" xfId="1" applyFont="1" applyAlignment="1">
      <alignment vertical="center"/>
    </xf>
    <xf numFmtId="0" fontId="6" fillId="0" borderId="0" xfId="1"/>
    <xf numFmtId="0" fontId="2" fillId="4" borderId="84" xfId="1" applyFont="1" applyFill="1" applyBorder="1" applyAlignment="1">
      <alignment horizontal="center" vertical="center"/>
    </xf>
    <xf numFmtId="0" fontId="2" fillId="4" borderId="85" xfId="1" applyFont="1" applyFill="1" applyBorder="1" applyAlignment="1">
      <alignment horizontal="center" vertical="center"/>
    </xf>
    <xf numFmtId="0" fontId="2" fillId="4" borderId="86" xfId="1" applyFont="1" applyFill="1" applyBorder="1" applyAlignment="1">
      <alignment vertical="center"/>
    </xf>
    <xf numFmtId="166" fontId="6" fillId="0" borderId="45" xfId="1" applyNumberFormat="1" applyBorder="1" applyAlignment="1">
      <alignment horizontal="center" vertical="center" wrapText="1"/>
    </xf>
    <xf numFmtId="0" fontId="6" fillId="0" borderId="45" xfId="1" applyBorder="1" applyAlignment="1">
      <alignment horizontal="center" vertical="center" wrapText="1"/>
    </xf>
    <xf numFmtId="0" fontId="6" fillId="0" borderId="45" xfId="1" applyBorder="1" applyAlignment="1">
      <alignment vertical="center" wrapText="1"/>
    </xf>
    <xf numFmtId="0" fontId="6" fillId="0" borderId="0" xfId="1" applyAlignment="1">
      <alignment wrapText="1"/>
    </xf>
    <xf numFmtId="166" fontId="6" fillId="0" borderId="2" xfId="1" applyNumberFormat="1" applyBorder="1" applyAlignment="1" applyProtection="1">
      <alignment horizontal="center" vertical="center" wrapText="1"/>
      <protection locked="0"/>
    </xf>
    <xf numFmtId="0" fontId="6" fillId="0" borderId="2" xfId="1" applyBorder="1" applyAlignment="1" applyProtection="1">
      <alignment horizontal="center" vertical="center" wrapText="1"/>
      <protection locked="0"/>
    </xf>
    <xf numFmtId="0" fontId="6" fillId="0" borderId="2" xfId="1" applyBorder="1" applyAlignment="1" applyProtection="1">
      <alignment vertical="center" wrapText="1"/>
      <protection locked="0"/>
    </xf>
    <xf numFmtId="166" fontId="6" fillId="0" borderId="0" xfId="1" applyNumberFormat="1" applyAlignment="1" applyProtection="1">
      <alignment horizontal="center" vertical="center"/>
      <protection locked="0"/>
    </xf>
    <xf numFmtId="0" fontId="6" fillId="0" borderId="0" xfId="1" applyAlignment="1" applyProtection="1">
      <alignment horizontal="center" vertical="center"/>
      <protection locked="0"/>
    </xf>
    <xf numFmtId="0" fontId="6" fillId="0" borderId="0" xfId="1" applyAlignment="1" applyProtection="1">
      <alignment vertical="center"/>
      <protection locked="0"/>
    </xf>
    <xf numFmtId="0" fontId="6" fillId="0" borderId="0" xfId="1" applyAlignment="1" applyProtection="1">
      <alignment horizontal="center"/>
      <protection locked="0"/>
    </xf>
    <xf numFmtId="0" fontId="6" fillId="0" borderId="0" xfId="1" applyProtection="1">
      <protection locked="0"/>
    </xf>
    <xf numFmtId="0" fontId="2" fillId="7" borderId="49" xfId="0" applyFont="1" applyFill="1" applyBorder="1" applyAlignment="1" applyProtection="1">
      <alignment horizontal="center" vertical="center" wrapText="1"/>
      <protection locked="0"/>
    </xf>
    <xf numFmtId="0" fontId="2" fillId="7" borderId="50" xfId="0" applyFont="1" applyFill="1" applyBorder="1" applyAlignment="1" applyProtection="1">
      <alignment horizontal="center" vertical="center" wrapText="1"/>
    </xf>
    <xf numFmtId="0" fontId="2" fillId="7" borderId="87" xfId="0" applyFont="1" applyFill="1" applyBorder="1" applyAlignment="1" applyProtection="1">
      <alignment horizontal="center" vertical="center" wrapText="1"/>
    </xf>
    <xf numFmtId="0" fontId="2" fillId="4" borderId="88" xfId="0" applyFont="1" applyFill="1" applyBorder="1" applyAlignment="1" applyProtection="1">
      <alignment horizontal="center" vertical="center"/>
      <protection locked="0"/>
    </xf>
    <xf numFmtId="14" fontId="0" fillId="0" borderId="66" xfId="0" applyNumberForma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wrapText="1"/>
      <protection locked="0"/>
    </xf>
    <xf numFmtId="0" fontId="0" fillId="0" borderId="66" xfId="0" applyFill="1" applyBorder="1" applyAlignment="1" applyProtection="1">
      <alignment horizontal="center" vertical="center"/>
      <protection locked="0"/>
    </xf>
    <xf numFmtId="165" fontId="0" fillId="4" borderId="66" xfId="0" applyNumberFormat="1" applyFill="1" applyBorder="1" applyAlignment="1" applyProtection="1">
      <alignment horizontal="center" vertical="center"/>
    </xf>
    <xf numFmtId="164" fontId="0" fillId="4" borderId="66" xfId="0" applyNumberFormat="1" applyFill="1" applyBorder="1" applyAlignment="1" applyProtection="1">
      <alignment horizontal="center" vertical="center"/>
    </xf>
    <xf numFmtId="0" fontId="0" fillId="6" borderId="89" xfId="0" applyFill="1" applyBorder="1" applyAlignment="1" applyProtection="1">
      <alignment horizontal="center" vertical="center"/>
    </xf>
    <xf numFmtId="0" fontId="0" fillId="6" borderId="8" xfId="0" applyFill="1" applyBorder="1" applyAlignment="1" applyProtection="1">
      <alignment horizontal="center" vertical="center"/>
    </xf>
    <xf numFmtId="165" fontId="6" fillId="2" borderId="0" xfId="0" applyNumberFormat="1" applyFont="1" applyFill="1" applyBorder="1" applyAlignment="1" applyProtection="1">
      <alignment vertical="center"/>
      <protection locked="0"/>
    </xf>
    <xf numFmtId="165" fontId="17" fillId="2" borderId="0" xfId="0" applyNumberFormat="1" applyFont="1" applyFill="1" applyBorder="1" applyAlignment="1" applyProtection="1">
      <alignment vertical="center"/>
      <protection locked="0"/>
    </xf>
    <xf numFmtId="0" fontId="17" fillId="2" borderId="0" xfId="0" quotePrefix="1" applyFont="1" applyFill="1" applyAlignment="1" applyProtection="1">
      <alignment vertical="center"/>
      <protection locked="0"/>
    </xf>
    <xf numFmtId="165" fontId="6" fillId="2" borderId="0" xfId="0" quotePrefix="1" applyNumberFormat="1" applyFont="1" applyFill="1" applyBorder="1" applyAlignment="1" applyProtection="1">
      <alignment horizontal="right" vertical="center"/>
      <protection locked="0"/>
    </xf>
    <xf numFmtId="0" fontId="2" fillId="4" borderId="84" xfId="0" applyFont="1" applyFill="1" applyBorder="1" applyAlignment="1" applyProtection="1">
      <alignment vertical="center"/>
    </xf>
    <xf numFmtId="0" fontId="2"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2" borderId="0" xfId="0" applyFont="1" applyFill="1" applyAlignment="1">
      <alignment vertical="center"/>
    </xf>
    <xf numFmtId="0" fontId="6" fillId="2" borderId="114" xfId="0" applyFont="1" applyFill="1" applyBorder="1" applyAlignment="1" applyProtection="1">
      <alignment horizontal="center" vertical="center" wrapText="1"/>
    </xf>
    <xf numFmtId="0" fontId="6" fillId="2" borderId="115" xfId="0" applyFont="1" applyFill="1" applyBorder="1" applyAlignment="1" applyProtection="1">
      <alignment horizontal="center" vertical="center" wrapText="1"/>
    </xf>
    <xf numFmtId="0" fontId="6" fillId="2" borderId="116" xfId="0" applyFont="1" applyFill="1" applyBorder="1" applyAlignment="1" applyProtection="1">
      <alignment horizontal="center" vertical="center" wrapText="1"/>
    </xf>
    <xf numFmtId="165" fontId="6" fillId="2" borderId="114" xfId="0" applyNumberFormat="1" applyFont="1" applyFill="1" applyBorder="1" applyAlignment="1" applyProtection="1">
      <alignment horizontal="center" vertical="center" wrapText="1"/>
    </xf>
    <xf numFmtId="165" fontId="6" fillId="2" borderId="115" xfId="0" applyNumberFormat="1" applyFont="1" applyFill="1" applyBorder="1" applyAlignment="1" applyProtection="1">
      <alignment horizontal="center" vertical="center" wrapText="1"/>
    </xf>
    <xf numFmtId="165" fontId="6" fillId="2" borderId="116" xfId="0" applyNumberFormat="1" applyFont="1" applyFill="1" applyBorder="1" applyAlignment="1" applyProtection="1">
      <alignment horizontal="center" vertical="center" wrapText="1"/>
    </xf>
    <xf numFmtId="165" fontId="6" fillId="2" borderId="114" xfId="0" applyNumberFormat="1" applyFont="1" applyFill="1" applyBorder="1" applyAlignment="1" applyProtection="1">
      <alignment horizontal="center" vertical="center"/>
    </xf>
    <xf numFmtId="165" fontId="6" fillId="2" borderId="115" xfId="0" applyNumberFormat="1" applyFont="1" applyFill="1" applyBorder="1" applyAlignment="1" applyProtection="1">
      <alignment horizontal="center" vertical="center"/>
    </xf>
    <xf numFmtId="165" fontId="6" fillId="2" borderId="116" xfId="0" applyNumberFormat="1"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15" fillId="7" borderId="90" xfId="0" applyFont="1" applyFill="1" applyBorder="1" applyAlignment="1" applyProtection="1">
      <alignment horizontal="center" vertical="center" wrapText="1"/>
    </xf>
    <xf numFmtId="0" fontId="15" fillId="7" borderId="91" xfId="0" applyFont="1" applyFill="1" applyBorder="1" applyAlignment="1" applyProtection="1">
      <alignment horizontal="center" vertical="center" wrapText="1"/>
    </xf>
    <xf numFmtId="0" fontId="17" fillId="4" borderId="5" xfId="0" applyFont="1" applyFill="1" applyBorder="1" applyAlignment="1" applyProtection="1">
      <alignment horizontal="center" vertical="center"/>
    </xf>
    <xf numFmtId="0" fontId="17" fillId="4" borderId="83"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78" xfId="0" applyFont="1" applyFill="1" applyBorder="1" applyAlignment="1" applyProtection="1">
      <alignment horizontal="center" vertical="center"/>
    </xf>
    <xf numFmtId="0" fontId="6" fillId="2" borderId="114" xfId="0" applyFont="1" applyFill="1" applyBorder="1" applyAlignment="1" applyProtection="1">
      <alignment horizontal="center" vertical="center"/>
    </xf>
    <xf numFmtId="0" fontId="6" fillId="2" borderId="115" xfId="0" applyFont="1" applyFill="1" applyBorder="1" applyAlignment="1" applyProtection="1">
      <alignment horizontal="center" vertical="center"/>
    </xf>
    <xf numFmtId="0" fontId="6" fillId="2" borderId="116"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protection locked="0"/>
    </xf>
    <xf numFmtId="49" fontId="6" fillId="0" borderId="78" xfId="0" applyNumberFormat="1" applyFont="1" applyFill="1" applyBorder="1" applyAlignment="1" applyProtection="1">
      <alignment horizontal="center" vertical="center" wrapText="1"/>
      <protection locked="0"/>
    </xf>
    <xf numFmtId="164" fontId="6" fillId="2" borderId="117" xfId="0" applyNumberFormat="1" applyFont="1" applyFill="1" applyBorder="1" applyAlignment="1" applyProtection="1">
      <alignment horizontal="center" vertical="center"/>
    </xf>
    <xf numFmtId="164" fontId="6" fillId="2" borderId="118" xfId="0" applyNumberFormat="1" applyFont="1" applyFill="1" applyBorder="1" applyAlignment="1" applyProtection="1">
      <alignment horizontal="center" vertical="center"/>
    </xf>
    <xf numFmtId="164" fontId="6" fillId="2" borderId="119" xfId="0" applyNumberFormat="1" applyFont="1" applyFill="1" applyBorder="1" applyAlignment="1" applyProtection="1">
      <alignment horizontal="center" vertical="center"/>
    </xf>
    <xf numFmtId="165" fontId="15" fillId="6" borderId="69" xfId="0" applyNumberFormat="1" applyFont="1" applyFill="1" applyBorder="1" applyAlignment="1" applyProtection="1">
      <alignment horizontal="center" vertical="center"/>
    </xf>
    <xf numFmtId="165" fontId="15" fillId="6" borderId="72" xfId="0" applyNumberFormat="1" applyFont="1" applyFill="1" applyBorder="1" applyAlignment="1" applyProtection="1">
      <alignment horizontal="center" vertical="center"/>
    </xf>
    <xf numFmtId="165" fontId="6" fillId="2" borderId="5" xfId="0" applyNumberFormat="1" applyFont="1" applyFill="1" applyBorder="1" applyAlignment="1" applyProtection="1">
      <alignment horizontal="center" vertical="center"/>
      <protection locked="0"/>
    </xf>
    <xf numFmtId="165" fontId="6" fillId="2" borderId="97" xfId="0" applyNumberFormat="1" applyFont="1" applyFill="1" applyBorder="1" applyAlignment="1" applyProtection="1">
      <alignment horizontal="center" vertical="center"/>
      <protection locked="0"/>
    </xf>
    <xf numFmtId="0" fontId="0" fillId="2" borderId="63" xfId="0" applyFill="1" applyBorder="1" applyAlignment="1" applyProtection="1">
      <alignment vertical="center"/>
      <protection locked="0"/>
    </xf>
    <xf numFmtId="0" fontId="0" fillId="0" borderId="98" xfId="0" applyBorder="1" applyAlignment="1" applyProtection="1">
      <alignment vertical="center"/>
      <protection locked="0"/>
    </xf>
    <xf numFmtId="0" fontId="0" fillId="0" borderId="99" xfId="0" applyBorder="1" applyAlignment="1" applyProtection="1">
      <alignment vertical="center"/>
      <protection locked="0"/>
    </xf>
    <xf numFmtId="0" fontId="17" fillId="4" borderId="100" xfId="0" applyFont="1" applyFill="1" applyBorder="1" applyAlignment="1" applyProtection="1">
      <alignment horizontal="center" vertical="center"/>
    </xf>
    <xf numFmtId="0" fontId="17" fillId="4" borderId="97"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4" borderId="80" xfId="0" applyFont="1" applyFill="1" applyBorder="1" applyAlignment="1" applyProtection="1">
      <alignment horizontal="center" vertical="center"/>
    </xf>
    <xf numFmtId="0" fontId="15" fillId="7" borderId="101" xfId="0" applyFont="1" applyFill="1" applyBorder="1" applyAlignment="1" applyProtection="1">
      <alignment horizontal="center" vertical="center"/>
    </xf>
    <xf numFmtId="0" fontId="15" fillId="7" borderId="102" xfId="0" applyFont="1" applyFill="1" applyBorder="1" applyAlignment="1" applyProtection="1">
      <alignment horizontal="center" vertical="center"/>
    </xf>
    <xf numFmtId="0" fontId="15" fillId="7" borderId="91" xfId="0" applyFont="1" applyFill="1" applyBorder="1" applyAlignment="1" applyProtection="1">
      <alignment horizontal="center" vertical="center"/>
    </xf>
    <xf numFmtId="49" fontId="6" fillId="0" borderId="92" xfId="0" applyNumberFormat="1" applyFont="1" applyFill="1" applyBorder="1" applyAlignment="1" applyProtection="1">
      <alignment horizontal="center" vertical="center"/>
      <protection locked="0"/>
    </xf>
    <xf numFmtId="49" fontId="6" fillId="0" borderId="93"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left" vertical="center"/>
    </xf>
    <xf numFmtId="0" fontId="16" fillId="2" borderId="103" xfId="0" applyFont="1" applyFill="1" applyBorder="1" applyAlignment="1" applyProtection="1">
      <alignment horizontal="left" vertical="center"/>
    </xf>
    <xf numFmtId="0" fontId="16" fillId="2" borderId="104" xfId="0" applyFont="1" applyFill="1" applyBorder="1" applyAlignment="1" applyProtection="1">
      <alignment horizontal="left" vertical="center"/>
    </xf>
    <xf numFmtId="0" fontId="3" fillId="0" borderId="105" xfId="0" applyFont="1" applyFill="1" applyBorder="1" applyAlignment="1" applyProtection="1">
      <alignment horizontal="left" vertical="center"/>
      <protection locked="0"/>
    </xf>
    <xf numFmtId="49" fontId="6" fillId="0" borderId="5" xfId="0" applyNumberFormat="1" applyFont="1" applyFill="1" applyBorder="1" applyAlignment="1" applyProtection="1">
      <alignment horizontal="center" vertical="center" wrapText="1"/>
      <protection locked="0"/>
    </xf>
    <xf numFmtId="49" fontId="6" fillId="0" borderId="83" xfId="0" applyNumberFormat="1" applyFont="1" applyFill="1" applyBorder="1" applyAlignment="1" applyProtection="1">
      <alignment horizontal="center" vertical="center" wrapText="1"/>
      <protection locked="0"/>
    </xf>
    <xf numFmtId="164" fontId="16" fillId="4" borderId="40" xfId="0" applyNumberFormat="1" applyFont="1" applyFill="1" applyBorder="1" applyAlignment="1" applyProtection="1">
      <alignment horizontal="center" vertical="center" wrapText="1"/>
    </xf>
    <xf numFmtId="0" fontId="15" fillId="7" borderId="101" xfId="0" applyFont="1" applyFill="1" applyBorder="1" applyAlignment="1" applyProtection="1">
      <alignment horizontal="center" vertical="center" wrapText="1"/>
    </xf>
    <xf numFmtId="0" fontId="15" fillId="7" borderId="106" xfId="0" applyFont="1" applyFill="1" applyBorder="1" applyAlignment="1" applyProtection="1">
      <alignment horizontal="center" vertical="center" wrapText="1"/>
    </xf>
    <xf numFmtId="0" fontId="15" fillId="7" borderId="94" xfId="0" applyFont="1" applyFill="1" applyBorder="1" applyAlignment="1" applyProtection="1">
      <alignment horizontal="center" vertical="center"/>
    </xf>
    <xf numFmtId="0" fontId="15" fillId="7" borderId="95" xfId="0" applyFont="1" applyFill="1" applyBorder="1" applyAlignment="1" applyProtection="1">
      <alignment horizontal="center" vertical="center"/>
    </xf>
    <xf numFmtId="0" fontId="15" fillId="7" borderId="96" xfId="0" applyFont="1" applyFill="1" applyBorder="1" applyAlignment="1" applyProtection="1">
      <alignment horizontal="center" vertical="center"/>
    </xf>
    <xf numFmtId="0" fontId="2" fillId="5" borderId="0"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78" xfId="0" applyNumberFormat="1" applyFont="1" applyFill="1" applyBorder="1" applyAlignment="1" applyProtection="1">
      <alignment horizontal="center" vertical="center"/>
      <protection locked="0"/>
    </xf>
    <xf numFmtId="0" fontId="17" fillId="4" borderId="108" xfId="0" applyFont="1" applyFill="1" applyBorder="1" applyAlignment="1" applyProtection="1">
      <alignment horizontal="center" vertical="center"/>
    </xf>
    <xf numFmtId="0" fontId="17" fillId="4" borderId="107" xfId="0" applyFont="1" applyFill="1" applyBorder="1" applyAlignment="1" applyProtection="1">
      <alignment horizontal="center" vertical="center"/>
    </xf>
    <xf numFmtId="0" fontId="17" fillId="4" borderId="44" xfId="0" applyFont="1" applyFill="1" applyBorder="1" applyAlignment="1" applyProtection="1">
      <alignment horizontal="center" vertical="center"/>
    </xf>
    <xf numFmtId="0" fontId="17" fillId="4" borderId="104" xfId="0" applyFont="1" applyFill="1" applyBorder="1" applyAlignment="1" applyProtection="1">
      <alignment horizontal="center" vertical="center"/>
    </xf>
    <xf numFmtId="0" fontId="5" fillId="4" borderId="43" xfId="0" applyFont="1" applyFill="1" applyBorder="1" applyAlignment="1" applyProtection="1">
      <alignment horizontal="left" vertical="center"/>
    </xf>
    <xf numFmtId="0" fontId="5" fillId="4" borderId="45"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165" fontId="6" fillId="2" borderId="0"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103" xfId="0" applyFont="1" applyFill="1" applyBorder="1" applyAlignment="1" applyProtection="1">
      <alignment horizontal="center" vertical="center"/>
      <protection locked="0"/>
    </xf>
    <xf numFmtId="0" fontId="2" fillId="5" borderId="10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xf>
    <xf numFmtId="0" fontId="15" fillId="4" borderId="107" xfId="0" applyFont="1" applyFill="1" applyBorder="1" applyAlignment="1" applyProtection="1">
      <alignment horizontal="center" vertical="center" wrapText="1"/>
    </xf>
    <xf numFmtId="165" fontId="6" fillId="2" borderId="1" xfId="0" applyNumberFormat="1" applyFont="1" applyFill="1" applyBorder="1" applyAlignment="1" applyProtection="1">
      <alignment horizontal="center" vertical="center"/>
      <protection locked="0"/>
    </xf>
    <xf numFmtId="165" fontId="6" fillId="2" borderId="104" xfId="0" applyNumberFormat="1" applyFont="1" applyFill="1" applyBorder="1" applyAlignment="1" applyProtection="1">
      <alignment horizontal="center" vertical="center"/>
      <protection locked="0"/>
    </xf>
    <xf numFmtId="0" fontId="6" fillId="2" borderId="85" xfId="0" applyFont="1" applyFill="1" applyBorder="1" applyAlignment="1" applyProtection="1">
      <alignment horizontal="left" vertical="center"/>
      <protection locked="0"/>
    </xf>
    <xf numFmtId="0" fontId="0" fillId="2" borderId="85" xfId="0" applyFill="1" applyBorder="1" applyAlignment="1" applyProtection="1">
      <alignment horizontal="left" vertical="center"/>
      <protection locked="0"/>
    </xf>
    <xf numFmtId="0" fontId="0" fillId="2" borderId="86" xfId="0" applyFill="1" applyBorder="1" applyAlignment="1" applyProtection="1">
      <alignment horizontal="left" vertical="center"/>
      <protection locked="0"/>
    </xf>
    <xf numFmtId="0" fontId="7" fillId="7" borderId="88" xfId="0" applyFont="1" applyFill="1" applyBorder="1" applyAlignment="1" applyProtection="1">
      <alignment horizontal="right" vertical="center"/>
    </xf>
    <xf numFmtId="0" fontId="7" fillId="7" borderId="66" xfId="0" applyFont="1" applyFill="1" applyBorder="1" applyAlignment="1" applyProtection="1">
      <alignment horizontal="right" vertical="center"/>
    </xf>
    <xf numFmtId="0" fontId="7" fillId="7" borderId="42" xfId="0" applyFont="1" applyFill="1" applyBorder="1" applyAlignment="1" applyProtection="1">
      <alignment horizontal="right" vertical="center"/>
    </xf>
    <xf numFmtId="0" fontId="7" fillId="7" borderId="3" xfId="0" applyFont="1" applyFill="1" applyBorder="1" applyAlignment="1" applyProtection="1">
      <alignment horizontal="right" vertical="center"/>
    </xf>
    <xf numFmtId="0" fontId="7" fillId="7" borderId="41" xfId="0" applyFont="1" applyFill="1" applyBorder="1" applyAlignment="1" applyProtection="1">
      <alignment horizontal="right" vertical="center"/>
    </xf>
    <xf numFmtId="0" fontId="7" fillId="7" borderId="2" xfId="0" applyFont="1" applyFill="1" applyBorder="1" applyAlignment="1" applyProtection="1">
      <alignment horizontal="right" vertical="center"/>
    </xf>
    <xf numFmtId="0" fontId="7" fillId="0" borderId="109" xfId="0" applyFont="1" applyFill="1" applyBorder="1" applyAlignment="1" applyProtection="1">
      <alignment horizontal="center" vertical="center"/>
      <protection locked="0"/>
    </xf>
    <xf numFmtId="0" fontId="7" fillId="0" borderId="110" xfId="0" applyFont="1" applyFill="1" applyBorder="1" applyAlignment="1" applyProtection="1">
      <alignment horizontal="center" vertical="center"/>
      <protection locked="0"/>
    </xf>
    <xf numFmtId="0" fontId="7" fillId="0" borderId="11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03" xfId="0" applyFont="1" applyFill="1" applyBorder="1" applyAlignment="1" applyProtection="1">
      <alignment horizontal="center" vertical="center"/>
      <protection locked="0"/>
    </xf>
    <xf numFmtId="0" fontId="7" fillId="0" borderId="78"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97" xfId="0" applyFont="1" applyFill="1" applyBorder="1" applyAlignment="1" applyProtection="1">
      <alignment horizontal="center" vertical="center"/>
      <protection locked="0"/>
    </xf>
    <xf numFmtId="0" fontId="7" fillId="4" borderId="5" xfId="0" applyFont="1" applyFill="1" applyBorder="1" applyAlignment="1" applyProtection="1">
      <alignment horizontal="left" vertical="center"/>
    </xf>
    <xf numFmtId="0" fontId="7" fillId="4" borderId="83" xfId="0" applyFont="1" applyFill="1" applyBorder="1" applyAlignment="1" applyProtection="1">
      <alignment horizontal="left" vertical="center"/>
    </xf>
    <xf numFmtId="0" fontId="28" fillId="0" borderId="0" xfId="0" applyFont="1" applyProtection="1"/>
  </cellXfs>
  <cellStyles count="2">
    <cellStyle name="Normal" xfId="0" builtinId="0"/>
    <cellStyle name="Normal 2" xfId="1" xr:uid="{4C633FAB-B16C-42DD-9E32-752C095B915E}"/>
  </cellStyles>
  <dxfs count="27">
    <dxf>
      <font>
        <color theme="3" tint="-0.499984740745262"/>
      </font>
      <fill>
        <patternFill>
          <bgColor theme="8" tint="0.59996337778862885"/>
        </patternFill>
      </fill>
    </dxf>
    <dxf>
      <font>
        <b/>
        <i val="0"/>
        <color rgb="FFC00000"/>
      </font>
      <fill>
        <patternFill>
          <bgColor rgb="FFFFC7CE"/>
        </patternFill>
      </fill>
    </dxf>
    <dxf>
      <font>
        <color theme="6" tint="-0.499984740745262"/>
      </font>
      <fill>
        <patternFill>
          <bgColor theme="6" tint="0.59996337778862885"/>
        </patternFill>
      </fill>
    </dxf>
    <dxf>
      <font>
        <color rgb="FFFF0000"/>
      </font>
      <fill>
        <patternFill>
          <bgColor theme="5" tint="0.59996337778862885"/>
        </patternFill>
      </fill>
    </dxf>
    <dxf>
      <font>
        <color theme="6" tint="-0.499984740745262"/>
      </font>
      <fill>
        <patternFill>
          <bgColor theme="6" tint="0.59996337778862885"/>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3" tint="-0.24994659260841701"/>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3" tint="-0.24994659260841701"/>
      </font>
      <fill>
        <patternFill>
          <bgColor theme="8" tint="0.59996337778862885"/>
        </patternFill>
      </fill>
    </dxf>
    <dxf>
      <font>
        <color rgb="FF9C0006"/>
      </font>
      <fill>
        <patternFill>
          <bgColor rgb="FFFFC7CE"/>
        </patternFill>
      </fill>
    </dxf>
    <dxf>
      <font>
        <color rgb="FF9C0006"/>
      </font>
      <fill>
        <patternFill>
          <bgColor rgb="FFFFC7CE"/>
        </patternFill>
      </fill>
    </dxf>
    <dxf>
      <font>
        <color theme="4" tint="-0.24994659260841701"/>
      </font>
      <fill>
        <patternFill>
          <bgColor theme="8" tint="0.59996337778862885"/>
        </patternFill>
      </fill>
    </dxf>
    <dxf>
      <font>
        <color theme="4" tint="-0.24994659260841701"/>
      </font>
      <fill>
        <patternFill>
          <bgColor theme="8" tint="0.59996337778862885"/>
        </patternFill>
      </fill>
    </dxf>
    <dxf>
      <font>
        <color rgb="FF9C0006"/>
      </font>
      <fill>
        <patternFill>
          <bgColor rgb="FFFFC7CE"/>
        </patternFill>
      </fill>
    </dxf>
    <dxf>
      <font>
        <color rgb="FF9C0006"/>
      </font>
      <fill>
        <patternFill>
          <bgColor rgb="FFFFC7CE"/>
        </patternFill>
      </fill>
    </dxf>
    <dxf>
      <font>
        <strike val="0"/>
        <color theme="4" tint="-0.24994659260841701"/>
        <name val="Cambria"/>
        <family val="1"/>
        <scheme val="none"/>
      </font>
      <fill>
        <patternFill>
          <bgColor theme="8" tint="0.59996337778862885"/>
        </patternFill>
      </fill>
    </dxf>
    <dxf>
      <font>
        <strike val="0"/>
        <color theme="4" tint="-0.24994659260841701"/>
        <name val="Cambria"/>
        <family val="1"/>
        <scheme val="none"/>
      </font>
      <fill>
        <patternFill>
          <bgColor theme="8" tint="0.59996337778862885"/>
        </patternFill>
      </fill>
    </dxf>
    <dxf>
      <font>
        <color rgb="FF9C0006"/>
      </font>
      <fill>
        <patternFill>
          <bgColor rgb="FFFFC7CE"/>
        </patternFill>
      </fill>
    </dxf>
    <dxf>
      <fill>
        <patternFill patternType="none">
          <bgColor indexed="65"/>
        </patternFill>
      </fill>
    </dxf>
    <dxf>
      <fill>
        <patternFill>
          <bgColor rgb="FFDAF7D1"/>
        </patternFill>
      </fill>
    </dxf>
    <dxf>
      <fill>
        <patternFill>
          <bgColor rgb="FFFFDD71"/>
        </patternFill>
      </fill>
    </dxf>
    <dxf>
      <font>
        <color rgb="FF9C0006"/>
      </font>
      <fill>
        <patternFill>
          <bgColor rgb="FFFFC7CE"/>
        </patternFill>
      </fill>
    </dxf>
    <dxf>
      <font>
        <strike val="0"/>
        <color theme="4" tint="-0.24994659260841701"/>
        <name val="Cambria"/>
        <family val="1"/>
        <scheme val="none"/>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22860</xdr:colOff>
      <xdr:row>22</xdr:row>
      <xdr:rowOff>0</xdr:rowOff>
    </xdr:from>
    <xdr:to>
      <xdr:col>11</xdr:col>
      <xdr:colOff>1</xdr:colOff>
      <xdr:row>33</xdr:row>
      <xdr:rowOff>100368</xdr:rowOff>
    </xdr:to>
    <xdr:sp macro="" textlink="">
      <xdr:nvSpPr>
        <xdr:cNvPr id="3" name="Rectangle 1">
          <a:extLst>
            <a:ext uri="{FF2B5EF4-FFF2-40B4-BE49-F238E27FC236}">
              <a16:creationId xmlns:a16="http://schemas.microsoft.com/office/drawing/2014/main" id="{2538FD06-B377-CB16-E38A-A7C4E4E2620E}"/>
            </a:ext>
          </a:extLst>
        </xdr:cNvPr>
        <xdr:cNvSpPr>
          <a:spLocks noChangeArrowheads="1"/>
        </xdr:cNvSpPr>
      </xdr:nvSpPr>
      <xdr:spPr bwMode="auto">
        <a:xfrm>
          <a:off x="19050" y="6635750"/>
          <a:ext cx="9829800" cy="1873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Local elevation correction = </a:t>
          </a:r>
          <a:r>
            <a:rPr lang="en-US" sz="1000" b="0" i="0" u="sng" strike="noStrike" baseline="0">
              <a:solidFill>
                <a:srgbClr val="000000"/>
              </a:solidFill>
              <a:latin typeface="Arial"/>
              <a:cs typeface="Arial"/>
            </a:rPr>
            <a:t>760 mm Hg – (facility elevation in ft X 0.0254)</a:t>
          </a: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                                                        760 mm Hg</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Example:  Facility elevation is 850 feet above sea level </a:t>
          </a:r>
        </a:p>
        <a:p>
          <a:pPr algn="l" rtl="0">
            <a:lnSpc>
              <a:spcPts val="1000"/>
            </a:lnSpc>
            <a:defRPr sz="1000"/>
          </a:pPr>
          <a:r>
            <a:rPr lang="en-US" sz="1000" b="0" i="0" u="none" strike="noStrike" baseline="0">
              <a:solidFill>
                <a:srgbClr val="000000"/>
              </a:solidFill>
              <a:latin typeface="Arial"/>
              <a:cs typeface="Arial"/>
            </a:rPr>
            <a:t>760 – (850 X 0.025)/760 = 0.972 </a:t>
          </a:r>
        </a:p>
        <a:p>
          <a:pPr algn="l" rtl="0">
            <a:lnSpc>
              <a:spcPts val="1000"/>
            </a:lnSpc>
            <a:defRPr sz="1000"/>
          </a:pPr>
          <a:r>
            <a:rPr lang="en-US" sz="1000" b="0" i="0" u="none" strike="noStrike" baseline="0">
              <a:solidFill>
                <a:srgbClr val="000000"/>
              </a:solidFill>
              <a:latin typeface="Arial"/>
              <a:cs typeface="Arial"/>
            </a:rPr>
            <a:t>Multiply official sea level corrected barometric pressure x 0.972 = elevation corrected barometric pressure</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Note:  To convert inches of Hg to mm of Hg multiply inches by 25.4</a:t>
          </a:r>
        </a:p>
        <a:p>
          <a:pPr algn="l" rtl="0">
            <a:lnSpc>
              <a:spcPts val="1000"/>
            </a:lnSpc>
            <a:defRPr sz="1000"/>
          </a:pPr>
          <a:r>
            <a:rPr lang="en-US" sz="1000" b="0" i="0" u="none" strike="noStrike" baseline="0">
              <a:solidFill>
                <a:srgbClr val="000000"/>
              </a:solidFill>
              <a:latin typeface="Arial"/>
              <a:cs typeface="Arial"/>
            </a:rPr>
            <a:t>Example:  29.2 in Hg X 25.4 = 742 mm Hg</a:t>
          </a: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1" i="0" u="none" strike="noStrike">
              <a:effectLst/>
              <a:latin typeface="Arial" panose="020B0604020202020204" pitchFamily="34" charset="0"/>
              <a:ea typeface="+mn-ea"/>
              <a:cs typeface="Arial" panose="020B0604020202020204" pitchFamily="34" charset="0"/>
            </a:rPr>
            <a:t>BP = Barometric Pressure</a:t>
          </a:r>
          <a:r>
            <a:rPr lang="en-US" sz="1000" b="1">
              <a:latin typeface="Arial" panose="020B0604020202020204" pitchFamily="34" charset="0"/>
              <a:cs typeface="Arial" panose="020B0604020202020204" pitchFamily="34" charset="0"/>
            </a:rPr>
            <a:t> </a:t>
          </a:r>
        </a:p>
        <a:p>
          <a:pPr algn="l" rtl="0">
            <a:lnSpc>
              <a:spcPts val="800"/>
            </a:lnSpc>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lnSpc>
              <a:spcPts val="1000"/>
            </a:lnSpc>
            <a:defRPr sz="1000"/>
          </a:pPr>
          <a:r>
            <a:rPr lang="en-US" sz="1000" b="1" i="0" u="none" strike="noStrike" baseline="0">
              <a:solidFill>
                <a:srgbClr val="000000"/>
              </a:solidFill>
              <a:latin typeface="Arial" panose="020B0604020202020204" pitchFamily="34" charset="0"/>
              <a:cs typeface="Arial" panose="020B0604020202020204" pitchFamily="34" charset="0"/>
            </a:rPr>
            <a:t>Barometric pressure must be verified at least annually, but it is recommended to verify monthly. </a:t>
          </a:r>
          <a:r>
            <a:rPr lang="en-US" sz="10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0C46-B9CE-476E-A77A-C36633F9394E}">
  <sheetPr codeName="Sheet1">
    <pageSetUpPr fitToPage="1"/>
  </sheetPr>
  <dimension ref="A1:Y82"/>
  <sheetViews>
    <sheetView showGridLines="0" tabSelected="1" zoomScale="80" zoomScaleNormal="80" zoomScaleSheetLayoutView="70" zoomScalePageLayoutView="60" workbookViewId="0">
      <selection activeCell="E12" sqref="E12"/>
    </sheetView>
  </sheetViews>
  <sheetFormatPr defaultColWidth="9.21875" defaultRowHeight="13.2" x14ac:dyDescent="0.25"/>
  <cols>
    <col min="1" max="1" width="22.21875" style="5" customWidth="1"/>
    <col min="2" max="2" width="12.5546875" style="5" customWidth="1"/>
    <col min="3" max="3" width="12.44140625" style="5" customWidth="1"/>
    <col min="4" max="4" width="8.21875" style="5" customWidth="1"/>
    <col min="5" max="5" width="11.44140625" style="5" customWidth="1"/>
    <col min="6" max="6" width="11.33203125" style="5" customWidth="1"/>
    <col min="7" max="7" width="12.109375" style="5" customWidth="1"/>
    <col min="8" max="8" width="12" style="5" customWidth="1"/>
    <col min="9" max="9" width="11.21875" style="5" customWidth="1"/>
    <col min="10" max="10" width="10.44140625" style="5" customWidth="1"/>
    <col min="11" max="11" width="20.77734375" style="5" customWidth="1"/>
    <col min="12" max="12" width="14.5546875" style="5" customWidth="1"/>
    <col min="13" max="13" width="20.5546875" style="5" customWidth="1"/>
    <col min="14" max="14" width="14.21875" style="5" customWidth="1"/>
    <col min="15" max="15" width="11.5546875" style="5" customWidth="1"/>
    <col min="16" max="17" width="11.5546875" style="5" hidden="1" customWidth="1"/>
    <col min="18" max="18" width="9.21875" style="5" hidden="1" customWidth="1"/>
    <col min="19" max="23" width="9.21875" style="4" hidden="1" customWidth="1"/>
    <col min="24" max="16384" width="9.21875" style="5"/>
  </cols>
  <sheetData>
    <row r="1" spans="1:18" ht="22.8" x14ac:dyDescent="0.25">
      <c r="A1" s="2" t="s">
        <v>124</v>
      </c>
      <c r="B1" s="3"/>
      <c r="C1" s="3"/>
      <c r="D1" s="3"/>
      <c r="E1" s="113" t="s">
        <v>9</v>
      </c>
      <c r="F1" s="339"/>
      <c r="G1" s="340"/>
      <c r="H1" s="340"/>
      <c r="I1" s="341"/>
      <c r="J1" s="4"/>
      <c r="K1" s="113" t="s">
        <v>10</v>
      </c>
      <c r="L1" s="316" t="s">
        <v>31</v>
      </c>
      <c r="M1" s="317"/>
      <c r="N1" s="318"/>
      <c r="O1" s="4"/>
      <c r="P1" s="4"/>
      <c r="Q1" s="4"/>
      <c r="R1" s="4"/>
    </row>
    <row r="2" spans="1:18" ht="5.25" customHeight="1" thickBot="1" x14ac:dyDescent="0.3">
      <c r="A2" s="3"/>
      <c r="B2" s="3"/>
      <c r="C2" s="3"/>
      <c r="D2" s="3"/>
      <c r="E2" s="112"/>
      <c r="F2" s="3"/>
      <c r="G2" s="3"/>
      <c r="H2" s="3"/>
      <c r="I2" s="4"/>
      <c r="J2" s="4"/>
      <c r="K2" s="3"/>
      <c r="L2" s="3"/>
      <c r="M2" s="6"/>
      <c r="N2" s="6"/>
      <c r="O2" s="4"/>
      <c r="P2" s="4"/>
      <c r="Q2" s="4"/>
      <c r="R2" s="4"/>
    </row>
    <row r="3" spans="1:18" ht="16.05" customHeight="1" thickBot="1" x14ac:dyDescent="0.3">
      <c r="A3" s="311" t="s">
        <v>15</v>
      </c>
      <c r="B3" s="312"/>
      <c r="C3" s="312"/>
      <c r="D3" s="312"/>
      <c r="E3" s="312"/>
      <c r="F3" s="312"/>
      <c r="G3" s="312"/>
      <c r="H3" s="312"/>
      <c r="I3" s="313"/>
      <c r="J3" s="4"/>
      <c r="K3" s="285"/>
      <c r="L3" s="285"/>
      <c r="M3" s="285"/>
      <c r="N3" s="285"/>
      <c r="O3" s="4"/>
      <c r="P3" s="4"/>
      <c r="Q3" s="4"/>
      <c r="R3" s="4"/>
    </row>
    <row r="4" spans="1:18" ht="29.55" customHeight="1" thickTop="1" thickBot="1" x14ac:dyDescent="0.3">
      <c r="A4" s="196" t="s">
        <v>0</v>
      </c>
      <c r="B4" s="197" t="s">
        <v>26</v>
      </c>
      <c r="C4" s="197" t="s">
        <v>27</v>
      </c>
      <c r="D4" s="273" t="s">
        <v>120</v>
      </c>
      <c r="E4" s="274" t="s">
        <v>121</v>
      </c>
      <c r="F4" s="342" t="s">
        <v>90</v>
      </c>
      <c r="G4" s="343"/>
      <c r="H4" s="229" t="s">
        <v>116</v>
      </c>
      <c r="I4" s="230" t="s">
        <v>118</v>
      </c>
      <c r="J4" s="4"/>
      <c r="K4" s="323" t="s">
        <v>3</v>
      </c>
      <c r="L4" s="324"/>
      <c r="M4" s="286" t="s">
        <v>4</v>
      </c>
      <c r="N4" s="287"/>
      <c r="O4" s="4"/>
      <c r="P4" s="4"/>
      <c r="Q4" s="4"/>
      <c r="R4" s="4"/>
    </row>
    <row r="5" spans="1:18" ht="16.05" customHeight="1" thickTop="1" x14ac:dyDescent="0.25">
      <c r="A5" s="160"/>
      <c r="B5" s="107"/>
      <c r="C5" s="108"/>
      <c r="D5" s="232"/>
      <c r="E5" s="232"/>
      <c r="F5" s="344"/>
      <c r="G5" s="345"/>
      <c r="H5" s="232"/>
      <c r="I5" s="26"/>
      <c r="J5" s="4"/>
      <c r="K5" s="118" t="s">
        <v>2</v>
      </c>
      <c r="L5" s="22"/>
      <c r="M5" s="121" t="s">
        <v>2</v>
      </c>
      <c r="N5" s="25"/>
      <c r="O5" s="4"/>
      <c r="P5" s="4"/>
      <c r="Q5" s="4"/>
      <c r="R5" s="4"/>
    </row>
    <row r="6" spans="1:18" ht="16.05" customHeight="1" x14ac:dyDescent="0.25">
      <c r="A6" s="160"/>
      <c r="B6" s="107"/>
      <c r="C6" s="108"/>
      <c r="D6" s="232"/>
      <c r="E6" s="232"/>
      <c r="F6" s="344"/>
      <c r="G6" s="345"/>
      <c r="H6" s="232"/>
      <c r="I6" s="233"/>
      <c r="J6" s="4"/>
      <c r="K6" s="119" t="s">
        <v>32</v>
      </c>
      <c r="L6" s="144"/>
      <c r="M6" s="122" t="s">
        <v>32</v>
      </c>
      <c r="N6" s="26"/>
      <c r="O6" s="4"/>
      <c r="P6" s="4"/>
      <c r="Q6" s="4"/>
      <c r="R6" s="4"/>
    </row>
    <row r="7" spans="1:18" ht="16.05" customHeight="1" x14ac:dyDescent="0.25">
      <c r="A7" s="160"/>
      <c r="B7" s="107"/>
      <c r="C7" s="109"/>
      <c r="D7" s="232"/>
      <c r="E7" s="232"/>
      <c r="F7" s="344"/>
      <c r="G7" s="345"/>
      <c r="H7" s="232"/>
      <c r="I7" s="233"/>
      <c r="J7" s="4"/>
      <c r="K7" s="119" t="s">
        <v>39</v>
      </c>
      <c r="L7" s="7"/>
      <c r="M7" s="122" t="s">
        <v>39</v>
      </c>
      <c r="N7" s="27"/>
      <c r="O7" s="4"/>
      <c r="P7" s="4"/>
      <c r="Q7" s="4"/>
      <c r="R7" s="4"/>
    </row>
    <row r="8" spans="1:18" ht="16.05" customHeight="1" thickBot="1" x14ac:dyDescent="0.3">
      <c r="A8" s="161"/>
      <c r="B8" s="110"/>
      <c r="C8" s="195"/>
      <c r="D8" s="234"/>
      <c r="E8" s="234"/>
      <c r="F8" s="302"/>
      <c r="G8" s="303"/>
      <c r="H8" s="234"/>
      <c r="I8" s="235"/>
      <c r="J8" s="4"/>
      <c r="K8" s="119" t="s">
        <v>28</v>
      </c>
      <c r="L8" s="105" t="str">
        <f>IF(L6="","",(VLOOKUP((ROUND(L7,1)),'Oxygen Sat. Table'!U4:CN74,(MATCH((ROUND(L6,0)),'Oxygen Sat. Table'!U4:CN4,0)),FALSE)))</f>
        <v/>
      </c>
      <c r="M8" s="122" t="s">
        <v>28</v>
      </c>
      <c r="N8" s="106" t="str">
        <f>IF(N6="","",(VLOOKUP((ROUND(N7,1)),'Oxygen Sat. Table'!U4:CN74,(MATCH(ROUND(N6,0),'Oxygen Sat. Table'!U4:CN4,0)),FALSE)))</f>
        <v/>
      </c>
      <c r="O8" s="4"/>
      <c r="P8" s="4"/>
      <c r="Q8" s="4"/>
      <c r="R8" s="4"/>
    </row>
    <row r="9" spans="1:18" ht="16.05" customHeight="1" thickBot="1" x14ac:dyDescent="0.3">
      <c r="A9" s="8"/>
      <c r="B9" s="145"/>
      <c r="C9" s="146"/>
      <c r="D9" s="338"/>
      <c r="E9" s="338"/>
      <c r="F9" s="268"/>
      <c r="G9" s="271" t="s">
        <v>117</v>
      </c>
      <c r="H9" s="269" t="s">
        <v>115</v>
      </c>
      <c r="I9" s="9"/>
      <c r="J9" s="4"/>
      <c r="K9" s="119" t="s">
        <v>107</v>
      </c>
      <c r="L9" s="162"/>
      <c r="M9" s="122" t="s">
        <v>107</v>
      </c>
      <c r="N9" s="163"/>
      <c r="O9" s="4"/>
      <c r="P9" s="4"/>
      <c r="Q9" s="4"/>
      <c r="R9" s="4"/>
    </row>
    <row r="10" spans="1:18" ht="16.05" customHeight="1" thickBot="1" x14ac:dyDescent="0.3">
      <c r="A10" s="325" t="s">
        <v>21</v>
      </c>
      <c r="B10" s="326"/>
      <c r="C10" s="327"/>
      <c r="D10" s="4"/>
      <c r="E10" s="4"/>
      <c r="F10" s="4"/>
      <c r="G10" s="4"/>
      <c r="H10" s="270" t="s">
        <v>114</v>
      </c>
      <c r="I10" s="4"/>
      <c r="J10" s="4"/>
      <c r="K10" s="119" t="s">
        <v>5</v>
      </c>
      <c r="L10" s="23"/>
      <c r="M10" s="122" t="s">
        <v>7</v>
      </c>
      <c r="N10" s="28"/>
      <c r="O10" s="4"/>
      <c r="P10" s="4"/>
      <c r="Q10" s="4"/>
      <c r="R10" s="4"/>
    </row>
    <row r="11" spans="1:18" ht="16.05" customHeight="1" thickTop="1" thickBot="1" x14ac:dyDescent="0.3">
      <c r="A11" s="114" t="s">
        <v>34</v>
      </c>
      <c r="B11" s="314"/>
      <c r="C11" s="315"/>
      <c r="D11" s="10"/>
      <c r="E11" s="11"/>
      <c r="F11" s="328"/>
      <c r="G11" s="328"/>
      <c r="H11" s="328"/>
      <c r="I11" s="11"/>
      <c r="J11" s="4"/>
      <c r="K11" s="120" t="s">
        <v>6</v>
      </c>
      <c r="L11" s="24"/>
      <c r="M11" s="123" t="s">
        <v>8</v>
      </c>
      <c r="N11" s="29"/>
      <c r="O11" s="4"/>
      <c r="P11" s="4"/>
      <c r="Q11" s="4"/>
      <c r="R11" s="4"/>
    </row>
    <row r="12" spans="1:18" ht="16.05" customHeight="1" thickBot="1" x14ac:dyDescent="0.3">
      <c r="A12" s="115" t="s">
        <v>99</v>
      </c>
      <c r="B12" s="329"/>
      <c r="C12" s="330"/>
      <c r="D12" s="1"/>
      <c r="E12" s="11"/>
      <c r="F12" s="319"/>
      <c r="G12" s="319"/>
      <c r="H12" s="319"/>
      <c r="I12" s="11"/>
      <c r="J12" s="4"/>
      <c r="K12" s="12"/>
      <c r="L12" s="12"/>
      <c r="M12" s="12"/>
      <c r="N12" s="12"/>
      <c r="O12" s="4"/>
      <c r="P12" s="4"/>
      <c r="Q12" s="4"/>
      <c r="R12" s="4"/>
    </row>
    <row r="13" spans="1:18" ht="16.05" customHeight="1" thickBot="1" x14ac:dyDescent="0.3">
      <c r="A13" s="115" t="s">
        <v>100</v>
      </c>
      <c r="B13" s="295"/>
      <c r="C13" s="296"/>
      <c r="D13" s="1"/>
      <c r="E13" s="11"/>
      <c r="F13" s="325" t="s">
        <v>106</v>
      </c>
      <c r="G13" s="326"/>
      <c r="H13" s="327"/>
      <c r="I13" s="11"/>
      <c r="J13" s="4"/>
      <c r="K13" s="311" t="s">
        <v>18</v>
      </c>
      <c r="L13" s="312"/>
      <c r="M13" s="312"/>
      <c r="N13" s="313"/>
      <c r="O13" s="4"/>
      <c r="P13" s="4"/>
      <c r="Q13" s="4"/>
      <c r="R13" s="4"/>
    </row>
    <row r="14" spans="1:18" ht="16.05" customHeight="1" thickTop="1" x14ac:dyDescent="0.25">
      <c r="A14" s="115" t="s">
        <v>101</v>
      </c>
      <c r="B14" s="295"/>
      <c r="C14" s="296"/>
      <c r="D14" s="1"/>
      <c r="E14" s="11"/>
      <c r="F14" s="335" t="s">
        <v>70</v>
      </c>
      <c r="G14" s="336"/>
      <c r="H14" s="337"/>
      <c r="I14" s="11"/>
      <c r="J14" s="4"/>
      <c r="K14" s="331" t="s">
        <v>29</v>
      </c>
      <c r="L14" s="332"/>
      <c r="M14" s="309" t="s">
        <v>19</v>
      </c>
      <c r="N14" s="310"/>
      <c r="O14" s="4"/>
      <c r="P14" s="4"/>
      <c r="Q14" s="4"/>
      <c r="R14" s="4"/>
    </row>
    <row r="15" spans="1:18" ht="16.05" customHeight="1" x14ac:dyDescent="0.25">
      <c r="A15" s="115" t="s">
        <v>102</v>
      </c>
      <c r="B15" s="225"/>
      <c r="C15" s="226"/>
      <c r="D15" s="1"/>
      <c r="E15" s="11"/>
      <c r="F15" s="116" t="s">
        <v>71</v>
      </c>
      <c r="G15" s="227"/>
      <c r="H15" s="228"/>
      <c r="I15" s="11"/>
      <c r="J15" s="4"/>
      <c r="K15" s="333" t="s">
        <v>16</v>
      </c>
      <c r="L15" s="334"/>
      <c r="M15" s="290" t="s">
        <v>20</v>
      </c>
      <c r="N15" s="291"/>
      <c r="O15" s="4"/>
      <c r="P15" s="4"/>
      <c r="Q15" s="4"/>
      <c r="R15" s="4"/>
    </row>
    <row r="16" spans="1:18" ht="16.05" customHeight="1" thickBot="1" x14ac:dyDescent="0.3">
      <c r="A16" s="115" t="s">
        <v>103</v>
      </c>
      <c r="B16" s="295"/>
      <c r="C16" s="296"/>
      <c r="D16" s="1"/>
      <c r="E16" s="11"/>
      <c r="F16" s="117" t="s">
        <v>72</v>
      </c>
      <c r="G16" s="236"/>
      <c r="H16" s="237"/>
      <c r="I16" s="11"/>
      <c r="J16" s="4"/>
      <c r="K16" s="333" t="s">
        <v>123</v>
      </c>
      <c r="L16" s="334"/>
      <c r="M16" s="290" t="s">
        <v>91</v>
      </c>
      <c r="N16" s="291"/>
      <c r="O16" s="4"/>
      <c r="P16" s="4"/>
      <c r="Q16" s="4"/>
      <c r="R16" s="4"/>
    </row>
    <row r="17" spans="1:23" ht="16.05" customHeight="1" thickBot="1" x14ac:dyDescent="0.3">
      <c r="A17" s="231" t="s">
        <v>104</v>
      </c>
      <c r="B17" s="320"/>
      <c r="C17" s="321"/>
      <c r="D17" s="1"/>
      <c r="E17" s="13"/>
      <c r="F17" s="238"/>
      <c r="G17" s="238"/>
      <c r="H17" s="238"/>
      <c r="I17" s="11"/>
      <c r="J17" s="4"/>
      <c r="K17" s="307" t="s">
        <v>93</v>
      </c>
      <c r="L17" s="308"/>
      <c r="M17" s="288" t="s">
        <v>92</v>
      </c>
      <c r="N17" s="289"/>
      <c r="O17" s="4"/>
      <c r="P17" s="4"/>
      <c r="Q17" s="4"/>
      <c r="R17" s="4"/>
    </row>
    <row r="18" spans="1:23" ht="4.5" customHeight="1" thickBot="1" x14ac:dyDescent="0.3">
      <c r="A18" s="4"/>
      <c r="B18" s="4"/>
      <c r="C18" s="4"/>
      <c r="D18" s="4"/>
      <c r="E18" s="4"/>
      <c r="F18" s="4"/>
      <c r="G18" s="4"/>
      <c r="H18" s="4"/>
      <c r="I18" s="4"/>
      <c r="J18" s="4"/>
      <c r="K18" s="3"/>
      <c r="L18" s="3"/>
      <c r="M18" s="3"/>
      <c r="N18" s="3"/>
      <c r="O18" s="4"/>
      <c r="P18" s="4"/>
      <c r="Q18" s="4"/>
      <c r="R18" s="4"/>
    </row>
    <row r="19" spans="1:23" ht="75" customHeight="1" thickBot="1" x14ac:dyDescent="0.3">
      <c r="A19" s="154" t="s">
        <v>22</v>
      </c>
      <c r="B19" s="155" t="s">
        <v>1</v>
      </c>
      <c r="C19" s="155" t="s">
        <v>23</v>
      </c>
      <c r="D19" s="155" t="s">
        <v>30</v>
      </c>
      <c r="E19" s="156" t="s">
        <v>122</v>
      </c>
      <c r="F19" s="155" t="s">
        <v>94</v>
      </c>
      <c r="G19" s="155" t="s">
        <v>11</v>
      </c>
      <c r="H19" s="155" t="s">
        <v>12</v>
      </c>
      <c r="I19" s="155" t="s">
        <v>13</v>
      </c>
      <c r="J19" s="155" t="s">
        <v>14</v>
      </c>
      <c r="K19" s="155" t="s">
        <v>77</v>
      </c>
      <c r="L19" s="155" t="s">
        <v>24</v>
      </c>
      <c r="M19" s="155" t="s">
        <v>25</v>
      </c>
      <c r="N19" s="174" t="s">
        <v>38</v>
      </c>
      <c r="O19" s="171"/>
      <c r="P19" s="168" t="s">
        <v>87</v>
      </c>
      <c r="Q19" s="168" t="s">
        <v>78</v>
      </c>
      <c r="R19" s="168" t="s">
        <v>81</v>
      </c>
      <c r="S19" s="168" t="s">
        <v>82</v>
      </c>
      <c r="T19" s="168" t="s">
        <v>83</v>
      </c>
      <c r="U19" s="168" t="s">
        <v>84</v>
      </c>
      <c r="V19" s="168" t="s">
        <v>85</v>
      </c>
      <c r="W19" s="168" t="s">
        <v>86</v>
      </c>
    </row>
    <row r="20" spans="1:23" ht="30" customHeight="1" thickTop="1" thickBot="1" x14ac:dyDescent="0.3">
      <c r="A20" s="176" t="s">
        <v>33</v>
      </c>
      <c r="B20" s="177"/>
      <c r="C20" s="182">
        <v>300</v>
      </c>
      <c r="D20" s="182"/>
      <c r="E20" s="182"/>
      <c r="F20" s="182"/>
      <c r="G20" s="179"/>
      <c r="H20" s="179"/>
      <c r="I20" s="180" t="str">
        <f t="shared" ref="I20:I36" si="0">IF(H20="","",G20-H20)</f>
        <v/>
      </c>
      <c r="J20" s="181" t="str">
        <f>IF(F20="","",F20*K33)</f>
        <v/>
      </c>
      <c r="K20" s="181" t="str">
        <f>IF(F20="",I20,I20-J20)</f>
        <v/>
      </c>
      <c r="L20" s="182" t="str">
        <f>IF(G20="","",300/C20)</f>
        <v/>
      </c>
      <c r="M20" s="183" t="str">
        <f>IF(H20="","",(IF(F20="",I20*L20,K20*L20)))</f>
        <v/>
      </c>
      <c r="N20" s="175" t="str">
        <f>M20</f>
        <v/>
      </c>
      <c r="O20" s="206" t="str">
        <f>IF(H20="","",IF(ABS(I20)&lt;0.25,"PASS","FAIL"))</f>
        <v/>
      </c>
      <c r="P20" s="159"/>
      <c r="Q20" s="159"/>
      <c r="R20" s="3"/>
      <c r="S20" s="3"/>
      <c r="T20" s="3"/>
      <c r="U20" s="3"/>
      <c r="V20" s="3"/>
      <c r="W20" s="3"/>
    </row>
    <row r="21" spans="1:23" ht="20.100000000000001" customHeight="1" thickTop="1" x14ac:dyDescent="0.25">
      <c r="A21" s="207" t="str">
        <f>IF(A5="","",A5)</f>
        <v/>
      </c>
      <c r="B21" s="198"/>
      <c r="C21" s="198"/>
      <c r="D21" s="199"/>
      <c r="E21" s="198"/>
      <c r="F21" s="198"/>
      <c r="G21" s="200"/>
      <c r="H21" s="200"/>
      <c r="I21" s="139" t="str">
        <f t="shared" si="0"/>
        <v/>
      </c>
      <c r="J21" s="140" t="str">
        <f>IF(F21="","",F21*K33)</f>
        <v/>
      </c>
      <c r="K21" s="140" t="str">
        <f>IF(F21="",I21,I21-J21)</f>
        <v/>
      </c>
      <c r="L21" s="141" t="str">
        <f>IF(G21="","",300/C21)</f>
        <v/>
      </c>
      <c r="M21" s="165" t="str">
        <f t="shared" ref="M21:M32" si="1">IF(E21="",IF(H21="","",IF(H21&lt;1,"Final DO &lt;1",IF(I21&lt;2,"Depletion &lt; 2",IF(F21="",I21*L21,K21*L21)))),IF(H21="","",IF(H21&lt;1,"Final DO &lt;1",IF(I21&lt;2,"Depletion &lt; 2",IF(F21="",I21*L21*E21,K21*L21*E21)))))</f>
        <v/>
      </c>
      <c r="N21" s="208"/>
      <c r="O21" s="172"/>
      <c r="P21" s="169" t="str">
        <f>IF(E21="",IF(G21="","",2*L21),IF(G21="","",2*L21)*E21)</f>
        <v/>
      </c>
      <c r="Q21" s="224" t="str">
        <f t="shared" ref="Q21:Q32" si="2">IF(E21="",IF(G21="","",IF(F21="",(G21-H21)*L21,(G21-H21-J21)*L21)),IF(G21="","",IF(F21="",(G21-H21)*L21,(G21-H21-J21)*L21))*E21)</f>
        <v/>
      </c>
      <c r="R21" s="276" t="str">
        <f>IF(OR(AND(M21="Depletion &lt; 2",M22="Depletion &lt; 2",M23="Depletion &lt; 2"),(AND(M21="Depletion &lt; 2",M22="Depletion &lt; 2",M23=""))),"all &lt;2","calc. with passing depletion results")</f>
        <v>calc. with passing depletion results</v>
      </c>
      <c r="S21" s="276" t="str">
        <f>IF(OR(AND(M21="Final DO &lt;1",M22="Final DO &lt;1",M23="Final DO &lt;1"),(AND(M21="Final DO &lt;1",M22="Final DO &lt;1",M23=""))),"all &lt;1","calc. with passing Final DO results")</f>
        <v>calc. with passing Final DO results</v>
      </c>
      <c r="T21" s="279" t="e">
        <f>V22</f>
        <v>#N/A</v>
      </c>
      <c r="U21" s="292" t="e">
        <f>ROUND(W22,1)</f>
        <v>#N/A</v>
      </c>
      <c r="V21" s="170">
        <f>MAX(C21:C23)</f>
        <v>0</v>
      </c>
      <c r="W21" s="170">
        <f>MIN(C21:C23)</f>
        <v>0</v>
      </c>
    </row>
    <row r="22" spans="1:23" ht="20.100000000000001" customHeight="1" x14ac:dyDescent="0.25">
      <c r="A22" s="209"/>
      <c r="B22" s="124"/>
      <c r="C22" s="124"/>
      <c r="D22" s="124"/>
      <c r="E22" s="124"/>
      <c r="F22" s="124"/>
      <c r="G22" s="126"/>
      <c r="H22" s="126"/>
      <c r="I22" s="127" t="str">
        <f t="shared" si="0"/>
        <v/>
      </c>
      <c r="J22" s="128" t="str">
        <f>IF(F22="","",F22*K33)</f>
        <v/>
      </c>
      <c r="K22" s="128" t="str">
        <f>IF(F22="",I22,I22-J22)</f>
        <v/>
      </c>
      <c r="L22" s="137" t="str">
        <f>IF(G22="","",300/C22)</f>
        <v/>
      </c>
      <c r="M22" s="165" t="str">
        <f t="shared" si="1"/>
        <v/>
      </c>
      <c r="N22" s="208" t="str">
        <f>IF(H21="","",(IF(R21="all &lt;2",(CONCATENATE("&lt;",T21)),(IF(S21="all &lt;1",(CONCATENATE("&gt;",U21)),IF(AVERAGE(M21:M23)&lt;2,"&lt; 2",AVERAGE(M21:M23)))))))</f>
        <v/>
      </c>
      <c r="O22" s="172"/>
      <c r="P22" s="169" t="str">
        <f t="shared" ref="P22:P32" si="3">IF(E22="",IF(G22="","",2*L22),IF(G22="","",2*L22)*E22)</f>
        <v/>
      </c>
      <c r="Q22" s="224" t="str">
        <f t="shared" si="2"/>
        <v/>
      </c>
      <c r="R22" s="277"/>
      <c r="S22" s="277"/>
      <c r="T22" s="280"/>
      <c r="U22" s="293"/>
      <c r="V22" s="169" t="e">
        <f>INDEX(P21:P23,MATCH(V21,C21:C23,0),0)</f>
        <v>#N/A</v>
      </c>
      <c r="W22" s="170" t="e">
        <f>INDEX(Q21:Q23,MATCH(W21,C21:C23,0),0)</f>
        <v>#N/A</v>
      </c>
    </row>
    <row r="23" spans="1:23" ht="20.100000000000001" customHeight="1" thickBot="1" x14ac:dyDescent="0.3">
      <c r="A23" s="210"/>
      <c r="B23" s="132"/>
      <c r="C23" s="132"/>
      <c r="D23" s="203"/>
      <c r="E23" s="132"/>
      <c r="F23" s="132"/>
      <c r="G23" s="202"/>
      <c r="H23" s="202"/>
      <c r="I23" s="152" t="str">
        <f t="shared" si="0"/>
        <v/>
      </c>
      <c r="J23" s="153" t="str">
        <f>IF(F23="","",F23*K33)</f>
        <v/>
      </c>
      <c r="K23" s="153" t="str">
        <f>IF(F23="",I23,I23-J23)</f>
        <v/>
      </c>
      <c r="L23" s="184" t="str">
        <f>IF(G23="","",300/C23)</f>
        <v/>
      </c>
      <c r="M23" s="185" t="str">
        <f t="shared" si="1"/>
        <v/>
      </c>
      <c r="N23" s="211"/>
      <c r="O23" s="172"/>
      <c r="P23" s="169" t="str">
        <f t="shared" si="3"/>
        <v/>
      </c>
      <c r="Q23" s="224" t="str">
        <f t="shared" si="2"/>
        <v/>
      </c>
      <c r="R23" s="278"/>
      <c r="S23" s="278"/>
      <c r="T23" s="281"/>
      <c r="U23" s="294"/>
      <c r="V23" s="170"/>
      <c r="W23" s="170"/>
    </row>
    <row r="24" spans="1:23" ht="20.100000000000001" customHeight="1" thickTop="1" x14ac:dyDescent="0.25">
      <c r="A24" s="212" t="str">
        <f>IF(A6="","",A6)</f>
        <v/>
      </c>
      <c r="B24" s="148"/>
      <c r="C24" s="148"/>
      <c r="D24" s="167"/>
      <c r="E24" s="148"/>
      <c r="F24" s="148"/>
      <c r="G24" s="149"/>
      <c r="H24" s="149"/>
      <c r="I24" s="139" t="str">
        <f t="shared" si="0"/>
        <v/>
      </c>
      <c r="J24" s="140" t="str">
        <f>IF(F24="","",F24*K33)</f>
        <v/>
      </c>
      <c r="K24" s="140" t="str">
        <f t="shared" ref="K24:K32" si="4">IF(F24="",I24,I24-(J24))</f>
        <v/>
      </c>
      <c r="L24" s="141" t="str">
        <f t="shared" ref="L24:L32" si="5">IF(G24="","",300/C24)</f>
        <v/>
      </c>
      <c r="M24" s="131" t="str">
        <f t="shared" si="1"/>
        <v/>
      </c>
      <c r="N24" s="208"/>
      <c r="O24" s="172"/>
      <c r="P24" s="169" t="str">
        <f t="shared" si="3"/>
        <v/>
      </c>
      <c r="Q24" s="224" t="str">
        <f t="shared" si="2"/>
        <v/>
      </c>
      <c r="R24" s="276" t="str">
        <f>IF(OR(AND(M24="Depletion &lt; 2",M25="Depletion &lt; 2",M26="Depletion &lt; 2"),(AND(M24="Depletion &lt; 2",M25="Depletion &lt; 2",M26=""))),"all &lt;2","calc. with passing depletion results")</f>
        <v>calc. with passing depletion results</v>
      </c>
      <c r="S24" s="276" t="str">
        <f>IF(OR(AND(M24="Final DO &lt;1",M25="Final DO &lt;1",M26="Final DO &lt;1"),(AND(M24="Final DO &lt;1",M25="Final DO &lt;1",M26=""))),"all &lt;1","calc. with passing Final DO results")</f>
        <v>calc. with passing Final DO results</v>
      </c>
      <c r="T24" s="282" t="e">
        <f>V25</f>
        <v>#N/A</v>
      </c>
      <c r="U24" s="292" t="e">
        <f>ROUND(W25,1)</f>
        <v>#N/A</v>
      </c>
      <c r="V24" s="170">
        <f>MAX(C24:C26)</f>
        <v>0</v>
      </c>
      <c r="W24" s="170">
        <f>MIN(C24:C26)</f>
        <v>0</v>
      </c>
    </row>
    <row r="25" spans="1:23" ht="20.100000000000001" customHeight="1" x14ac:dyDescent="0.25">
      <c r="A25" s="209"/>
      <c r="B25" s="124"/>
      <c r="C25" s="124"/>
      <c r="D25" s="124"/>
      <c r="E25" s="124"/>
      <c r="F25" s="124"/>
      <c r="G25" s="126"/>
      <c r="H25" s="126"/>
      <c r="I25" s="127" t="str">
        <f t="shared" si="0"/>
        <v/>
      </c>
      <c r="J25" s="128" t="str">
        <f>IF(F25="","",F25*K33)</f>
        <v/>
      </c>
      <c r="K25" s="128" t="str">
        <f t="shared" si="4"/>
        <v/>
      </c>
      <c r="L25" s="137" t="str">
        <f t="shared" si="5"/>
        <v/>
      </c>
      <c r="M25" s="131" t="str">
        <f t="shared" si="1"/>
        <v/>
      </c>
      <c r="N25" s="208" t="str">
        <f>IF(H24="","",(IF(R24="all &lt;2",(CONCATENATE("&lt;",T24)),(IF(S24="all &lt;1",(CONCATENATE("&gt;",U24)),IF(AVERAGE(M24:M26)&lt;2,"&lt; 2",AVERAGE(M24:M26)))))))</f>
        <v/>
      </c>
      <c r="O25" s="172"/>
      <c r="P25" s="169" t="str">
        <f t="shared" si="3"/>
        <v/>
      </c>
      <c r="Q25" s="224" t="str">
        <f t="shared" si="2"/>
        <v/>
      </c>
      <c r="R25" s="277"/>
      <c r="S25" s="277"/>
      <c r="T25" s="283"/>
      <c r="U25" s="293"/>
      <c r="V25" s="170" t="e">
        <f>INDEX(P24:P26,MATCH(V24,C24:C26,0),0)</f>
        <v>#N/A</v>
      </c>
      <c r="W25" s="170" t="e">
        <f>INDEX(Q24:Q26,MATCH(W24,C24:C26,0),0)</f>
        <v>#N/A</v>
      </c>
    </row>
    <row r="26" spans="1:23" ht="20.100000000000001" customHeight="1" thickBot="1" x14ac:dyDescent="0.3">
      <c r="A26" s="213"/>
      <c r="B26" s="150"/>
      <c r="C26" s="150"/>
      <c r="D26" s="205"/>
      <c r="E26" s="150"/>
      <c r="F26" s="150"/>
      <c r="G26" s="151"/>
      <c r="H26" s="151"/>
      <c r="I26" s="152" t="str">
        <f t="shared" si="0"/>
        <v/>
      </c>
      <c r="J26" s="153" t="str">
        <f>IF(F26="","",F26*K33)</f>
        <v/>
      </c>
      <c r="K26" s="153" t="str">
        <f t="shared" si="4"/>
        <v/>
      </c>
      <c r="L26" s="184" t="str">
        <f t="shared" si="5"/>
        <v/>
      </c>
      <c r="M26" s="186" t="str">
        <f t="shared" si="1"/>
        <v/>
      </c>
      <c r="N26" s="214"/>
      <c r="O26" s="172"/>
      <c r="P26" s="169" t="str">
        <f t="shared" si="3"/>
        <v/>
      </c>
      <c r="Q26" s="224" t="str">
        <f t="shared" si="2"/>
        <v/>
      </c>
      <c r="R26" s="278"/>
      <c r="S26" s="278"/>
      <c r="T26" s="284"/>
      <c r="U26" s="294"/>
      <c r="V26" s="170"/>
      <c r="W26" s="170"/>
    </row>
    <row r="27" spans="1:23" ht="20.100000000000001" customHeight="1" thickTop="1" x14ac:dyDescent="0.25">
      <c r="A27" s="212" t="str">
        <f>IF(A7="","",A7)</f>
        <v/>
      </c>
      <c r="B27" s="138"/>
      <c r="C27" s="138"/>
      <c r="D27" s="203"/>
      <c r="E27" s="138"/>
      <c r="F27" s="138"/>
      <c r="G27" s="201"/>
      <c r="H27" s="201"/>
      <c r="I27" s="139" t="str">
        <f t="shared" si="0"/>
        <v/>
      </c>
      <c r="J27" s="140" t="str">
        <f>IF(F27="","",F27*K33)</f>
        <v/>
      </c>
      <c r="K27" s="140" t="str">
        <f t="shared" si="4"/>
        <v/>
      </c>
      <c r="L27" s="142" t="str">
        <f t="shared" si="5"/>
        <v/>
      </c>
      <c r="M27" s="165" t="str">
        <f t="shared" si="1"/>
        <v/>
      </c>
      <c r="N27" s="215"/>
      <c r="O27" s="172"/>
      <c r="P27" s="169" t="str">
        <f t="shared" si="3"/>
        <v/>
      </c>
      <c r="Q27" s="224" t="str">
        <f t="shared" si="2"/>
        <v/>
      </c>
      <c r="R27" s="276" t="str">
        <f>IF(OR(AND(M27="Depletion &lt; 2",M28="Depletion &lt; 2",M29="Depletion &lt; 2"),(AND(M27="Depletion &lt; 2",M28="Depletion &lt; 2",M29=""))),"all &lt;2","calc. with passing depletion results")</f>
        <v>calc. with passing depletion results</v>
      </c>
      <c r="S27" s="276" t="str">
        <f>IF(OR(AND(M27="Final DO &lt;1",M28="Final DO &lt;1",M29="Final DO &lt;1"),(AND(M27="Final DO &lt;1",M28="Final DO &lt;1",M29=""))),"all &lt;1","calc. with passing Final DO results")</f>
        <v>calc. with passing Final DO results</v>
      </c>
      <c r="T27" s="282" t="e">
        <f>V28</f>
        <v>#N/A</v>
      </c>
      <c r="U27" s="292" t="e">
        <f>ROUND(W28,1)</f>
        <v>#N/A</v>
      </c>
      <c r="V27" s="170">
        <f>MAX(C27:C29)</f>
        <v>0</v>
      </c>
      <c r="W27" s="170">
        <f>MIN(C27:C29)</f>
        <v>0</v>
      </c>
    </row>
    <row r="28" spans="1:23" ht="20.100000000000001" customHeight="1" x14ac:dyDescent="0.25">
      <c r="A28" s="209"/>
      <c r="B28" s="124"/>
      <c r="C28" s="124"/>
      <c r="D28" s="124"/>
      <c r="E28" s="124"/>
      <c r="F28" s="124"/>
      <c r="G28" s="126"/>
      <c r="H28" s="126"/>
      <c r="I28" s="127" t="str">
        <f t="shared" si="0"/>
        <v/>
      </c>
      <c r="J28" s="128" t="str">
        <f>IF(F28="","",F28*K33)</f>
        <v/>
      </c>
      <c r="K28" s="128" t="str">
        <f t="shared" si="4"/>
        <v/>
      </c>
      <c r="L28" s="130" t="str">
        <f t="shared" si="5"/>
        <v/>
      </c>
      <c r="M28" s="165" t="str">
        <f t="shared" si="1"/>
        <v/>
      </c>
      <c r="N28" s="208" t="str">
        <f>IF(H27="","",(IF(R27="all &lt;2",(CONCATENATE("&lt;",T27)),(IF(S27="all &lt;1",(CONCATENATE("&gt;",U27)),IF(AVERAGE(M27:M29)&lt;2,"&lt; 2",AVERAGE(M27:M29)))))))</f>
        <v/>
      </c>
      <c r="O28" s="172"/>
      <c r="P28" s="169" t="str">
        <f t="shared" si="3"/>
        <v/>
      </c>
      <c r="Q28" s="224" t="str">
        <f t="shared" si="2"/>
        <v/>
      </c>
      <c r="R28" s="277"/>
      <c r="S28" s="277"/>
      <c r="T28" s="283"/>
      <c r="U28" s="293"/>
      <c r="V28" s="170" t="e">
        <f>INDEX(P27:P29,MATCH(V27,C27:C29,0),0)</f>
        <v>#N/A</v>
      </c>
      <c r="W28" s="170" t="e">
        <f>INDEX(Q27:Q29,MATCH(W27,C27:C29,0),0)</f>
        <v>#N/A</v>
      </c>
    </row>
    <row r="29" spans="1:23" ht="20.100000000000001" customHeight="1" thickBot="1" x14ac:dyDescent="0.3">
      <c r="A29" s="210"/>
      <c r="B29" s="132"/>
      <c r="C29" s="132"/>
      <c r="D29" s="203"/>
      <c r="E29" s="132"/>
      <c r="F29" s="132"/>
      <c r="G29" s="202"/>
      <c r="H29" s="202"/>
      <c r="I29" s="134" t="str">
        <f t="shared" si="0"/>
        <v/>
      </c>
      <c r="J29" s="135" t="str">
        <f>IF(F29="","",F29*K33)</f>
        <v/>
      </c>
      <c r="K29" s="135" t="str">
        <f t="shared" si="4"/>
        <v/>
      </c>
      <c r="L29" s="136" t="str">
        <f t="shared" si="5"/>
        <v/>
      </c>
      <c r="M29" s="187" t="str">
        <f t="shared" si="1"/>
        <v/>
      </c>
      <c r="N29" s="215"/>
      <c r="O29" s="172"/>
      <c r="P29" s="169" t="str">
        <f t="shared" si="3"/>
        <v/>
      </c>
      <c r="Q29" s="224" t="str">
        <f t="shared" si="2"/>
        <v/>
      </c>
      <c r="R29" s="278"/>
      <c r="S29" s="278"/>
      <c r="T29" s="284"/>
      <c r="U29" s="294"/>
      <c r="V29" s="170"/>
      <c r="W29" s="170"/>
    </row>
    <row r="30" spans="1:23" ht="20.100000000000001" customHeight="1" thickTop="1" x14ac:dyDescent="0.25">
      <c r="A30" s="212" t="str">
        <f>IF(A8="","",A8)</f>
        <v/>
      </c>
      <c r="B30" s="148"/>
      <c r="C30" s="148"/>
      <c r="D30" s="167"/>
      <c r="E30" s="148"/>
      <c r="F30" s="148"/>
      <c r="G30" s="149"/>
      <c r="H30" s="149"/>
      <c r="I30" s="189" t="str">
        <f t="shared" si="0"/>
        <v/>
      </c>
      <c r="J30" s="157" t="str">
        <f>IF(F30="","",F30*K33)</f>
        <v/>
      </c>
      <c r="K30" s="157" t="str">
        <f t="shared" si="4"/>
        <v/>
      </c>
      <c r="L30" s="190" t="str">
        <f t="shared" si="5"/>
        <v/>
      </c>
      <c r="M30" s="191" t="str">
        <f t="shared" si="1"/>
        <v/>
      </c>
      <c r="N30" s="216"/>
      <c r="O30" s="172"/>
      <c r="P30" s="169" t="str">
        <f t="shared" si="3"/>
        <v/>
      </c>
      <c r="Q30" s="224" t="str">
        <f t="shared" si="2"/>
        <v/>
      </c>
      <c r="R30" s="276" t="str">
        <f>IF(OR(AND(M30="Depletion &lt; 2",M31="Depletion &lt; 2",M32="Depletion &lt; 2"),(AND(M30="Depletion &lt; 2",M31="Depletion &lt; 2",M32=""))),"all &lt;2","calc. with passing depletion results")</f>
        <v>calc. with passing depletion results</v>
      </c>
      <c r="S30" s="276" t="str">
        <f>IF(OR(AND(M30="Final DO &lt;1",M31="Final DO &lt;1",M32="Final DO &lt;1"),(AND(M30="Final DO &lt;1",M31="Final DO &lt;1",M32=""))),"all &lt;1","calc. with passing Final DO results")</f>
        <v>calc. with passing Final DO results</v>
      </c>
      <c r="T30" s="276" t="e">
        <f>V31</f>
        <v>#N/A</v>
      </c>
      <c r="U30" s="276" t="e">
        <f>ROUND(W31,1)</f>
        <v>#N/A</v>
      </c>
      <c r="V30" s="170">
        <f>MAX(C30:C32)</f>
        <v>0</v>
      </c>
      <c r="W30" s="170">
        <f>MIN(C30:C32)</f>
        <v>0</v>
      </c>
    </row>
    <row r="31" spans="1:23" ht="20.100000000000001" customHeight="1" x14ac:dyDescent="0.25">
      <c r="A31" s="217"/>
      <c r="B31" s="203"/>
      <c r="C31" s="203"/>
      <c r="D31" s="124"/>
      <c r="E31" s="203"/>
      <c r="F31" s="203"/>
      <c r="G31" s="204"/>
      <c r="H31" s="204"/>
      <c r="I31" s="127" t="str">
        <f t="shared" si="0"/>
        <v/>
      </c>
      <c r="J31" s="128" t="str">
        <f>IF(F31="","",F31*K33)</f>
        <v/>
      </c>
      <c r="K31" s="128" t="str">
        <f t="shared" si="4"/>
        <v/>
      </c>
      <c r="L31" s="137" t="str">
        <f t="shared" si="5"/>
        <v/>
      </c>
      <c r="M31" s="131" t="str">
        <f t="shared" si="1"/>
        <v/>
      </c>
      <c r="N31" s="208" t="str">
        <f>IF(H30="","",(IF(R30="all &lt;2",(CONCATENATE("&lt;",T30)),(IF(S30="all &lt;1",(CONCATENATE("&gt;",U30)),IF(AVERAGE(M30:M32)&lt;2,"&lt; 2",AVERAGE(M30:M32)))))))</f>
        <v/>
      </c>
      <c r="O31" s="172"/>
      <c r="P31" s="169" t="str">
        <f t="shared" si="3"/>
        <v/>
      </c>
      <c r="Q31" s="224" t="str">
        <f t="shared" si="2"/>
        <v/>
      </c>
      <c r="R31" s="277"/>
      <c r="S31" s="277"/>
      <c r="T31" s="277"/>
      <c r="U31" s="277"/>
      <c r="V31" s="170" t="e">
        <f>INDEX(P30:P32,MATCH(V30,C30:C32,0),0)</f>
        <v>#N/A</v>
      </c>
      <c r="W31" s="170" t="e">
        <f>INDEX(Q30:Q32,MATCH(W30,C30:C32,0),0)</f>
        <v>#N/A</v>
      </c>
    </row>
    <row r="32" spans="1:23" ht="20.100000000000001" customHeight="1" thickBot="1" x14ac:dyDescent="0.3">
      <c r="A32" s="213"/>
      <c r="B32" s="150"/>
      <c r="C32" s="150"/>
      <c r="D32" s="150"/>
      <c r="E32" s="150"/>
      <c r="F32" s="150"/>
      <c r="G32" s="151"/>
      <c r="H32" s="151"/>
      <c r="I32" s="192" t="str">
        <f t="shared" si="0"/>
        <v/>
      </c>
      <c r="J32" s="166" t="str">
        <f>IF(F32="","",F32*K33)</f>
        <v/>
      </c>
      <c r="K32" s="166" t="str">
        <f t="shared" si="4"/>
        <v/>
      </c>
      <c r="L32" s="193" t="str">
        <f t="shared" si="5"/>
        <v/>
      </c>
      <c r="M32" s="186" t="str">
        <f t="shared" si="1"/>
        <v/>
      </c>
      <c r="N32" s="218"/>
      <c r="O32" s="172"/>
      <c r="P32" s="169" t="str">
        <f t="shared" si="3"/>
        <v/>
      </c>
      <c r="Q32" s="224" t="str">
        <f t="shared" si="2"/>
        <v/>
      </c>
      <c r="R32" s="278"/>
      <c r="S32" s="278"/>
      <c r="T32" s="278"/>
      <c r="U32" s="278"/>
      <c r="V32" s="170"/>
      <c r="W32" s="170"/>
    </row>
    <row r="33" spans="1:25" ht="20.100000000000001" customHeight="1" thickTop="1" x14ac:dyDescent="0.25">
      <c r="A33" s="219" t="s">
        <v>36</v>
      </c>
      <c r="B33" s="138"/>
      <c r="C33" s="142">
        <v>300</v>
      </c>
      <c r="D33" s="194"/>
      <c r="E33" s="194"/>
      <c r="F33" s="138"/>
      <c r="G33" s="201"/>
      <c r="H33" s="201"/>
      <c r="I33" s="139" t="str">
        <f t="shared" si="0"/>
        <v/>
      </c>
      <c r="J33" s="140" t="str">
        <f>IF(G33="","",(IF(ISTEXT(M33)=TRUE,"n/a",I33/F33)))</f>
        <v/>
      </c>
      <c r="K33" s="322" t="str">
        <f>IF(H33="","",(IF((AND(ISTEXT(J34),ISTEXT(J33),ISTEXT(J35)))=TRUE,"Calculate by hand using the dilution that comes closest to meeting all criteria",AVERAGE(J33:J35))))</f>
        <v/>
      </c>
      <c r="L33" s="188" t="str">
        <f>IF(G33="","",300/C33)</f>
        <v/>
      </c>
      <c r="M33" s="139" t="str">
        <f>IF(H33="","",(IF(H33&lt;1,"Final DO &lt;1",IF(I33&lt;2,"Depletion &lt; 2",I33*L33))))</f>
        <v/>
      </c>
      <c r="N33" s="300" t="str">
        <f>IF(H33="","",(IF(Q33="all text","NA",AVERAGE(M33:M35))))</f>
        <v/>
      </c>
      <c r="O33" s="173"/>
      <c r="P33" s="169" t="e">
        <f>I33/F33</f>
        <v>#VALUE!</v>
      </c>
      <c r="Q33" s="297" t="str">
        <f>IF(OR(AND(ISTEXT(M33),ISTEXT(M34),ISTEXT(M35)),(AND(ISTEXT(M33),ISTEXT(M34),M35=""))),"all text","calc. normally")</f>
        <v>all text</v>
      </c>
      <c r="R33" s="276" t="str">
        <f>IF(OR(AND(M33="Depletion &lt; 2",M34="Depletion &lt; 2",M35="Depletion &lt; 2"),(AND(M33="Depletion &lt; 2",M34="Depletion &lt; 2",M35=""))),"all &lt;2","calc. with passing depletion results")</f>
        <v>calc. with passing depletion results</v>
      </c>
      <c r="S33" s="276" t="str">
        <f>IF(OR(AND(M33="Final DO &lt;1",M34="Final DO &lt;1",M35="Final DO &lt;1"),(AND(M33="Final DO &lt;1",M34="Final DO &lt;1",M35=""))),"all &lt;1","calc. with passing Final DO results")</f>
        <v>calc. with passing Final DO results</v>
      </c>
      <c r="T33" s="223"/>
      <c r="U33" s="223"/>
      <c r="V33" s="223"/>
      <c r="W33" s="223"/>
    </row>
    <row r="34" spans="1:25" ht="20.100000000000001" customHeight="1" x14ac:dyDescent="0.25">
      <c r="A34" s="220" t="s">
        <v>37</v>
      </c>
      <c r="B34" s="124"/>
      <c r="C34" s="130">
        <v>300</v>
      </c>
      <c r="D34" s="125"/>
      <c r="E34" s="125"/>
      <c r="F34" s="124"/>
      <c r="G34" s="126"/>
      <c r="H34" s="126"/>
      <c r="I34" s="127" t="str">
        <f t="shared" si="0"/>
        <v/>
      </c>
      <c r="J34" s="128" t="str">
        <f>IF(G34="","",(IF(ISTEXT(M34)=TRUE,"n/a",I34/F34)))</f>
        <v/>
      </c>
      <c r="K34" s="322"/>
      <c r="L34" s="129" t="str">
        <f>IF(G34="","",300/C34)</f>
        <v/>
      </c>
      <c r="M34" s="127" t="str">
        <f>IF(H34="","",(IF(H34&lt;1,"Final DO &lt;1",IF(I34&lt;2,"Depletion &lt; 2",I34*L34))))</f>
        <v/>
      </c>
      <c r="N34" s="300"/>
      <c r="O34" s="173"/>
      <c r="P34" s="169" t="e">
        <f>I34/F34</f>
        <v>#VALUE!</v>
      </c>
      <c r="Q34" s="298"/>
      <c r="R34" s="277"/>
      <c r="S34" s="277"/>
      <c r="T34" s="223"/>
      <c r="U34" s="223"/>
      <c r="V34" s="223"/>
      <c r="W34" s="223"/>
    </row>
    <row r="35" spans="1:25" ht="20.100000000000001" customHeight="1" thickBot="1" x14ac:dyDescent="0.3">
      <c r="A35" s="221" t="s">
        <v>76</v>
      </c>
      <c r="B35" s="150"/>
      <c r="C35" s="132"/>
      <c r="D35" s="133"/>
      <c r="E35" s="133"/>
      <c r="F35" s="150"/>
      <c r="G35" s="151"/>
      <c r="H35" s="151"/>
      <c r="I35" s="134" t="str">
        <f t="shared" si="0"/>
        <v/>
      </c>
      <c r="J35" s="135" t="str">
        <f>IF(G35="","",(IF(ISTEXT(M35)=TRUE,"n/a",I35/F35)))</f>
        <v/>
      </c>
      <c r="K35" s="322"/>
      <c r="L35" s="147" t="str">
        <f>IF(G35="","",300/C35)</f>
        <v/>
      </c>
      <c r="M35" s="134" t="str">
        <f>IF(H35="","",(IF(H35&lt;1,"Final DO &lt;1",IF(I35&lt;2,"Depletion &lt; 2",I35*L35))))</f>
        <v/>
      </c>
      <c r="N35" s="301"/>
      <c r="O35" s="173"/>
      <c r="P35" s="169" t="e">
        <f>I35/F35</f>
        <v>#VALUE!</v>
      </c>
      <c r="Q35" s="299"/>
      <c r="R35" s="278"/>
      <c r="S35" s="278"/>
      <c r="T35" s="223"/>
      <c r="U35" s="223"/>
      <c r="V35" s="223"/>
      <c r="W35" s="223"/>
      <c r="X35" s="158"/>
      <c r="Y35" s="4"/>
    </row>
    <row r="36" spans="1:25" ht="30" customHeight="1" thickTop="1" thickBot="1" x14ac:dyDescent="0.3">
      <c r="A36" s="176" t="s">
        <v>95</v>
      </c>
      <c r="B36" s="177"/>
      <c r="C36" s="178">
        <v>6</v>
      </c>
      <c r="D36" s="178"/>
      <c r="E36" s="178"/>
      <c r="F36" s="177"/>
      <c r="G36" s="179"/>
      <c r="H36" s="179"/>
      <c r="I36" s="180" t="str">
        <f t="shared" si="0"/>
        <v/>
      </c>
      <c r="J36" s="181" t="str">
        <f>IF(OR(F36="",ISTEXT(K33)),"",F36*K33)</f>
        <v/>
      </c>
      <c r="K36" s="181" t="str">
        <f>IF(OR(F36="",ISTEXT(K33)),"",I36-J36)</f>
        <v/>
      </c>
      <c r="L36" s="182" t="str">
        <f>IF(G36="","",300/C36)</f>
        <v/>
      </c>
      <c r="M36" s="183" t="str">
        <f>IF(OR(H36="",ISTEXT($K$33)),"",IF(H36&lt;1,"Final DO &lt;1",IF(I36&lt;2,"Depletion &lt; 2",IF(F36="",I36*L36,K36*L36))))</f>
        <v/>
      </c>
      <c r="N36" s="222" t="str">
        <f>M36</f>
        <v/>
      </c>
      <c r="O36" s="206" t="str">
        <f>IF(M36="","",IF(AND(M36&gt;167.4,M36&lt;228.6),"PASS","FAIL"))</f>
        <v/>
      </c>
      <c r="P36" s="159"/>
      <c r="Q36" s="159"/>
      <c r="R36" s="4"/>
      <c r="V36" s="158"/>
    </row>
    <row r="37" spans="1:25" ht="70.05" customHeight="1" thickTop="1" x14ac:dyDescent="0.25">
      <c r="A37" s="164" t="s">
        <v>17</v>
      </c>
      <c r="B37" s="304"/>
      <c r="C37" s="305"/>
      <c r="D37" s="305"/>
      <c r="E37" s="305"/>
      <c r="F37" s="305"/>
      <c r="G37" s="305"/>
      <c r="H37" s="305"/>
      <c r="I37" s="305"/>
      <c r="J37" s="305"/>
      <c r="K37" s="305"/>
      <c r="L37" s="305"/>
      <c r="M37" s="305"/>
      <c r="N37" s="306"/>
      <c r="O37" s="4"/>
      <c r="P37" s="4"/>
      <c r="Q37" s="4"/>
      <c r="R37" s="4"/>
    </row>
    <row r="38" spans="1:25" ht="15" x14ac:dyDescent="0.25">
      <c r="A38" s="143" t="s">
        <v>35</v>
      </c>
      <c r="B38" s="3"/>
      <c r="C38" s="3"/>
      <c r="D38" s="3"/>
      <c r="E38" s="3"/>
      <c r="F38" s="3"/>
      <c r="G38" s="3"/>
      <c r="H38" s="3"/>
      <c r="I38" s="3"/>
      <c r="J38" s="3"/>
      <c r="K38" s="3"/>
      <c r="L38" s="3"/>
      <c r="M38" s="3"/>
      <c r="N38" s="3"/>
      <c r="O38" s="4"/>
      <c r="P38" s="4"/>
      <c r="Q38" s="4"/>
      <c r="R38" s="4"/>
    </row>
    <row r="39" spans="1:25" ht="15.6" x14ac:dyDescent="0.25">
      <c r="A39" s="143" t="s">
        <v>79</v>
      </c>
      <c r="B39" s="3"/>
      <c r="C39" s="3"/>
      <c r="D39" s="3"/>
      <c r="E39" s="3"/>
      <c r="F39" s="3"/>
      <c r="G39" s="3"/>
      <c r="H39" s="3"/>
      <c r="I39" s="3"/>
      <c r="J39" s="3"/>
      <c r="K39" s="3"/>
      <c r="L39" s="3"/>
      <c r="M39" s="3"/>
      <c r="N39" s="3"/>
      <c r="O39" s="4"/>
      <c r="P39" s="4"/>
      <c r="Q39" s="4"/>
      <c r="R39" s="4"/>
    </row>
    <row r="40" spans="1:25" ht="18" x14ac:dyDescent="0.25">
      <c r="A40" s="143" t="s">
        <v>80</v>
      </c>
      <c r="B40" s="3"/>
      <c r="C40" s="3"/>
      <c r="D40" s="3"/>
      <c r="E40" s="3"/>
      <c r="F40" s="3"/>
      <c r="G40" s="3"/>
      <c r="H40" s="3"/>
      <c r="I40" s="3"/>
      <c r="J40" s="3"/>
      <c r="K40" s="3"/>
      <c r="L40" s="3"/>
      <c r="M40" s="3"/>
      <c r="N40" s="3"/>
      <c r="O40" s="4"/>
      <c r="P40" s="4"/>
      <c r="Q40" s="4"/>
      <c r="R40" s="4"/>
    </row>
    <row r="41" spans="1:25" ht="15" x14ac:dyDescent="0.25">
      <c r="A41" s="275" t="s">
        <v>126</v>
      </c>
      <c r="B41" s="3"/>
      <c r="C41" s="3"/>
      <c r="D41" s="3"/>
      <c r="E41" s="3"/>
      <c r="F41" s="3"/>
      <c r="G41" s="3"/>
      <c r="H41" s="3"/>
      <c r="I41" s="3"/>
      <c r="J41" s="3"/>
      <c r="K41" s="3"/>
      <c r="L41" s="3"/>
      <c r="M41" s="3"/>
      <c r="N41" s="3"/>
      <c r="O41" s="4"/>
      <c r="P41" s="4"/>
      <c r="Q41" s="4"/>
      <c r="R41" s="4"/>
    </row>
    <row r="42" spans="1:25" ht="15.6" x14ac:dyDescent="0.25">
      <c r="A42" s="143" t="s">
        <v>73</v>
      </c>
      <c r="B42" s="3"/>
      <c r="C42" s="3"/>
      <c r="D42" s="3"/>
      <c r="E42" s="3"/>
      <c r="F42" s="3"/>
      <c r="G42" s="3"/>
      <c r="H42" s="3"/>
      <c r="I42" s="3"/>
      <c r="J42" s="3"/>
      <c r="K42" s="3"/>
      <c r="L42" s="3"/>
      <c r="M42" s="3"/>
      <c r="N42" s="3"/>
      <c r="O42" s="4"/>
      <c r="P42" s="4"/>
      <c r="Q42" s="4"/>
      <c r="R42" s="4"/>
    </row>
    <row r="43" spans="1:25" ht="15.6" x14ac:dyDescent="0.25">
      <c r="A43" s="143" t="s">
        <v>74</v>
      </c>
      <c r="B43" s="3"/>
      <c r="C43" s="3"/>
      <c r="D43" s="3"/>
      <c r="E43" s="3"/>
      <c r="F43" s="3"/>
      <c r="G43" s="3"/>
      <c r="H43" s="3"/>
      <c r="I43" s="3"/>
      <c r="J43" s="3"/>
      <c r="K43" s="3"/>
      <c r="L43" s="3"/>
      <c r="M43" s="3"/>
      <c r="N43" s="3"/>
      <c r="O43" s="4"/>
      <c r="P43" s="4"/>
      <c r="Q43" s="4"/>
      <c r="R43" s="4"/>
    </row>
    <row r="44" spans="1:25" ht="15.6" x14ac:dyDescent="0.25">
      <c r="A44" s="143" t="s">
        <v>75</v>
      </c>
      <c r="B44" s="3"/>
      <c r="C44" s="3"/>
      <c r="D44" s="3"/>
      <c r="E44" s="3"/>
      <c r="F44" s="3"/>
      <c r="G44" s="3"/>
      <c r="H44" s="3"/>
      <c r="I44" s="3"/>
      <c r="J44" s="3"/>
      <c r="K44" s="3"/>
      <c r="L44" s="4"/>
      <c r="M44" s="4"/>
      <c r="N44" s="4"/>
      <c r="O44" s="4"/>
      <c r="P44" s="4"/>
      <c r="Q44" s="4"/>
      <c r="R44" s="4"/>
    </row>
    <row r="45" spans="1:25" ht="15.6" x14ac:dyDescent="0.25">
      <c r="A45" s="143" t="s">
        <v>88</v>
      </c>
      <c r="B45" s="3"/>
      <c r="C45" s="3"/>
      <c r="D45" s="3"/>
      <c r="E45" s="3"/>
      <c r="F45" s="3"/>
      <c r="G45" s="3"/>
      <c r="H45" s="3"/>
      <c r="I45" s="3"/>
      <c r="J45" s="3"/>
      <c r="K45" s="3"/>
      <c r="L45" s="4"/>
      <c r="M45" s="4"/>
      <c r="N45" s="4"/>
      <c r="O45" s="4"/>
      <c r="P45" s="4"/>
      <c r="Q45" s="4"/>
      <c r="R45" s="4"/>
    </row>
    <row r="46" spans="1:25" ht="15.6" x14ac:dyDescent="0.25">
      <c r="A46" s="143" t="s">
        <v>89</v>
      </c>
      <c r="B46" s="3"/>
      <c r="C46" s="3"/>
      <c r="D46" s="3"/>
      <c r="E46" s="3"/>
      <c r="F46" s="3"/>
      <c r="G46" s="3"/>
      <c r="H46" s="3"/>
      <c r="I46" s="3"/>
      <c r="J46" s="3"/>
      <c r="K46" s="3"/>
      <c r="L46" s="4"/>
      <c r="M46" s="4"/>
      <c r="N46" s="4"/>
      <c r="O46" s="4"/>
      <c r="P46" s="4"/>
      <c r="Q46" s="4"/>
      <c r="R46" s="4"/>
    </row>
    <row r="47" spans="1:25" x14ac:dyDescent="0.25">
      <c r="A47" s="4"/>
      <c r="B47" s="4"/>
      <c r="C47" s="4"/>
      <c r="D47" s="4"/>
      <c r="E47" s="4"/>
      <c r="F47" s="4"/>
      <c r="G47" s="4"/>
      <c r="H47" s="4"/>
      <c r="I47" s="4"/>
      <c r="J47" s="4"/>
      <c r="K47" s="4"/>
      <c r="L47" s="4"/>
      <c r="M47" s="4"/>
      <c r="N47" s="4"/>
      <c r="O47" s="4"/>
      <c r="P47" s="4"/>
      <c r="Q47" s="4"/>
      <c r="R47" s="4"/>
    </row>
    <row r="48" spans="1:25" x14ac:dyDescent="0.25">
      <c r="A48" s="4"/>
      <c r="B48" s="4"/>
      <c r="C48" s="4"/>
      <c r="D48" s="4"/>
      <c r="E48" s="4"/>
      <c r="F48" s="4"/>
      <c r="G48" s="4"/>
      <c r="H48" s="4"/>
      <c r="I48" s="4"/>
      <c r="J48" s="4"/>
      <c r="K48" s="4"/>
      <c r="L48" s="4"/>
      <c r="M48" s="4"/>
      <c r="N48" s="4"/>
      <c r="O48" s="4"/>
      <c r="P48" s="4"/>
      <c r="Q48" s="4"/>
      <c r="R48" s="4"/>
    </row>
    <row r="49" spans="1:18" x14ac:dyDescent="0.25">
      <c r="A49" s="4"/>
      <c r="B49" s="4"/>
      <c r="C49" s="4"/>
      <c r="D49" s="4"/>
      <c r="E49" s="4"/>
      <c r="F49" s="4"/>
      <c r="G49" s="4"/>
      <c r="H49" s="4"/>
      <c r="I49" s="4"/>
      <c r="J49" s="4"/>
      <c r="K49" s="4"/>
      <c r="L49" s="4"/>
      <c r="M49" s="4"/>
      <c r="N49" s="4"/>
      <c r="O49" s="4"/>
      <c r="P49" s="4"/>
      <c r="Q49" s="4"/>
      <c r="R49" s="4"/>
    </row>
    <row r="50" spans="1:18" x14ac:dyDescent="0.25">
      <c r="A50" s="4"/>
      <c r="B50" s="4"/>
      <c r="C50" s="4"/>
      <c r="D50" s="4"/>
      <c r="E50" s="4"/>
      <c r="F50" s="4"/>
      <c r="G50" s="4"/>
      <c r="H50" s="4"/>
      <c r="I50" s="4"/>
      <c r="J50" s="4"/>
      <c r="K50" s="4"/>
      <c r="L50" s="4"/>
      <c r="M50" s="4"/>
      <c r="N50" s="4"/>
      <c r="O50" s="4"/>
      <c r="P50" s="4"/>
      <c r="Q50" s="4"/>
      <c r="R50" s="4"/>
    </row>
    <row r="51" spans="1:18" x14ac:dyDescent="0.25">
      <c r="A51" s="4"/>
      <c r="B51" s="4"/>
      <c r="C51" s="4"/>
      <c r="D51" s="4"/>
      <c r="E51" s="4"/>
      <c r="F51" s="4"/>
      <c r="G51" s="4"/>
      <c r="H51" s="4"/>
      <c r="I51" s="4"/>
      <c r="J51" s="4"/>
      <c r="K51" s="4"/>
      <c r="L51" s="4"/>
      <c r="M51" s="4"/>
      <c r="N51" s="4"/>
      <c r="O51" s="4"/>
      <c r="P51" s="4"/>
      <c r="Q51" s="4"/>
      <c r="R51" s="4"/>
    </row>
    <row r="52" spans="1:18" x14ac:dyDescent="0.25">
      <c r="A52" s="4"/>
      <c r="B52" s="4"/>
      <c r="C52" s="4"/>
      <c r="D52" s="4"/>
      <c r="E52" s="4"/>
      <c r="F52" s="4"/>
      <c r="G52" s="4"/>
      <c r="H52" s="4"/>
      <c r="I52" s="4"/>
      <c r="J52" s="4"/>
      <c r="K52" s="4"/>
      <c r="L52" s="4"/>
      <c r="M52" s="4"/>
      <c r="N52" s="4"/>
      <c r="O52" s="4"/>
      <c r="P52" s="4"/>
      <c r="Q52" s="4"/>
      <c r="R52" s="4"/>
    </row>
    <row r="53" spans="1:18" x14ac:dyDescent="0.25">
      <c r="A53" s="4"/>
      <c r="B53" s="4"/>
      <c r="C53" s="4"/>
      <c r="D53" s="4"/>
      <c r="E53" s="4"/>
      <c r="F53" s="4"/>
      <c r="G53" s="4"/>
      <c r="H53" s="4"/>
      <c r="I53" s="4"/>
      <c r="J53" s="4"/>
      <c r="K53" s="4"/>
      <c r="L53" s="4"/>
      <c r="M53" s="4"/>
      <c r="N53" s="4"/>
      <c r="O53" s="4"/>
      <c r="P53" s="4"/>
      <c r="Q53" s="4"/>
      <c r="R53" s="4"/>
    </row>
    <row r="54" spans="1:18" x14ac:dyDescent="0.25">
      <c r="A54" s="4"/>
      <c r="B54" s="4"/>
      <c r="C54" s="4"/>
      <c r="D54" s="4"/>
      <c r="E54" s="4"/>
      <c r="F54" s="4"/>
      <c r="G54" s="4"/>
      <c r="H54" s="4"/>
      <c r="I54" s="4"/>
      <c r="J54" s="4"/>
      <c r="K54" s="4"/>
      <c r="L54" s="4"/>
      <c r="M54" s="4"/>
      <c r="N54" s="4"/>
      <c r="O54" s="4"/>
      <c r="P54" s="4"/>
      <c r="Q54" s="4"/>
      <c r="R54" s="4"/>
    </row>
    <row r="55" spans="1:18" x14ac:dyDescent="0.25">
      <c r="A55" s="4"/>
      <c r="B55" s="4"/>
      <c r="C55" s="4"/>
      <c r="D55" s="4"/>
      <c r="E55" s="4"/>
      <c r="F55" s="4"/>
      <c r="G55" s="4"/>
      <c r="H55" s="4"/>
      <c r="I55" s="4"/>
      <c r="J55" s="4"/>
      <c r="K55" s="4"/>
      <c r="L55" s="4"/>
      <c r="M55" s="4"/>
      <c r="N55" s="4"/>
      <c r="O55" s="4"/>
      <c r="P55" s="4"/>
      <c r="Q55" s="4"/>
      <c r="R55" s="4"/>
    </row>
    <row r="56" spans="1:18" x14ac:dyDescent="0.25">
      <c r="A56" s="4"/>
      <c r="B56" s="4"/>
      <c r="C56" s="4"/>
      <c r="D56" s="4"/>
      <c r="E56" s="4"/>
      <c r="F56" s="4"/>
      <c r="G56" s="4"/>
      <c r="H56" s="4"/>
      <c r="I56" s="4"/>
      <c r="J56" s="4"/>
      <c r="K56" s="4"/>
      <c r="L56" s="4"/>
      <c r="M56" s="4"/>
      <c r="N56" s="4"/>
      <c r="O56" s="4"/>
      <c r="P56" s="4"/>
      <c r="Q56" s="4"/>
      <c r="R56" s="4"/>
    </row>
    <row r="57" spans="1:18" x14ac:dyDescent="0.25">
      <c r="A57" s="4"/>
      <c r="B57" s="4"/>
      <c r="C57" s="4"/>
      <c r="D57" s="4"/>
      <c r="E57" s="4"/>
      <c r="F57" s="4"/>
      <c r="G57" s="4"/>
      <c r="H57" s="4"/>
      <c r="I57" s="4"/>
      <c r="J57" s="4"/>
      <c r="K57" s="4"/>
      <c r="L57" s="4"/>
      <c r="M57" s="4"/>
      <c r="N57" s="4"/>
      <c r="O57" s="4"/>
      <c r="P57" s="4"/>
      <c r="Q57" s="4"/>
      <c r="R57" s="4"/>
    </row>
    <row r="58" spans="1:18" x14ac:dyDescent="0.25">
      <c r="A58" s="4"/>
      <c r="B58" s="4"/>
      <c r="C58" s="4"/>
      <c r="D58" s="4"/>
      <c r="E58" s="4"/>
      <c r="F58" s="4"/>
      <c r="G58" s="4"/>
      <c r="H58" s="4"/>
      <c r="I58" s="4"/>
      <c r="J58" s="4"/>
      <c r="K58" s="4"/>
      <c r="L58" s="4"/>
      <c r="M58" s="4"/>
      <c r="N58" s="4"/>
      <c r="O58" s="4"/>
      <c r="P58" s="4"/>
      <c r="Q58" s="4"/>
      <c r="R58" s="4"/>
    </row>
    <row r="59" spans="1:18" x14ac:dyDescent="0.25">
      <c r="A59" s="4"/>
      <c r="B59" s="4"/>
      <c r="C59" s="4"/>
      <c r="D59" s="4"/>
      <c r="E59" s="4"/>
      <c r="F59" s="4"/>
      <c r="G59" s="4"/>
      <c r="H59" s="4"/>
      <c r="I59" s="4"/>
      <c r="J59" s="4"/>
      <c r="K59" s="4"/>
      <c r="L59" s="4"/>
      <c r="M59" s="4"/>
      <c r="N59" s="4"/>
      <c r="O59" s="4"/>
      <c r="P59" s="4"/>
      <c r="Q59" s="4"/>
      <c r="R59" s="4"/>
    </row>
    <row r="60" spans="1:18" x14ac:dyDescent="0.25">
      <c r="A60" s="4"/>
      <c r="B60" s="4"/>
      <c r="C60" s="4"/>
      <c r="D60" s="4"/>
      <c r="E60" s="4"/>
      <c r="F60" s="4"/>
      <c r="G60" s="4"/>
      <c r="H60" s="4"/>
      <c r="I60" s="4"/>
      <c r="J60" s="4"/>
      <c r="K60" s="4"/>
      <c r="L60" s="4"/>
      <c r="M60" s="4"/>
      <c r="N60" s="4"/>
      <c r="O60" s="4"/>
      <c r="P60" s="4"/>
      <c r="Q60" s="4"/>
      <c r="R60" s="4"/>
    </row>
    <row r="61" spans="1:18" x14ac:dyDescent="0.25">
      <c r="A61" s="4"/>
      <c r="B61" s="4"/>
      <c r="C61" s="4"/>
      <c r="D61" s="4"/>
      <c r="E61" s="4"/>
      <c r="F61" s="4"/>
      <c r="G61" s="4"/>
      <c r="H61" s="4"/>
      <c r="I61" s="4"/>
      <c r="J61" s="4"/>
      <c r="K61" s="4"/>
      <c r="L61" s="4"/>
      <c r="M61" s="4"/>
      <c r="N61" s="4"/>
      <c r="O61" s="4"/>
      <c r="P61" s="4"/>
      <c r="Q61" s="4"/>
      <c r="R61" s="4"/>
    </row>
    <row r="62" spans="1:18" x14ac:dyDescent="0.25">
      <c r="A62" s="4"/>
      <c r="B62" s="4"/>
      <c r="C62" s="4"/>
      <c r="D62" s="4"/>
      <c r="E62" s="4"/>
      <c r="F62" s="4"/>
      <c r="G62" s="4"/>
      <c r="H62" s="4"/>
      <c r="I62" s="4"/>
      <c r="J62" s="4"/>
      <c r="K62" s="4"/>
      <c r="L62" s="4"/>
      <c r="M62" s="4"/>
      <c r="N62" s="4"/>
      <c r="O62" s="4"/>
      <c r="P62" s="4"/>
      <c r="Q62" s="4"/>
      <c r="R62" s="4"/>
    </row>
    <row r="63" spans="1:18" x14ac:dyDescent="0.25">
      <c r="A63" s="4"/>
      <c r="B63" s="4"/>
      <c r="C63" s="4"/>
      <c r="D63" s="4"/>
      <c r="E63" s="4"/>
      <c r="F63" s="4"/>
      <c r="G63" s="4"/>
      <c r="H63" s="4"/>
      <c r="I63" s="4"/>
      <c r="J63" s="4"/>
      <c r="K63" s="4"/>
      <c r="L63" s="4"/>
      <c r="M63" s="4"/>
      <c r="N63" s="4"/>
      <c r="O63" s="4"/>
      <c r="P63" s="4"/>
      <c r="Q63" s="4"/>
      <c r="R63" s="4"/>
    </row>
    <row r="64" spans="1:18" x14ac:dyDescent="0.25">
      <c r="A64" s="4"/>
      <c r="B64" s="4"/>
      <c r="C64" s="4"/>
      <c r="D64" s="4"/>
      <c r="E64" s="4"/>
      <c r="F64" s="4"/>
      <c r="G64" s="4"/>
      <c r="H64" s="4"/>
      <c r="I64" s="4"/>
      <c r="J64" s="4"/>
      <c r="K64" s="4"/>
      <c r="L64" s="4"/>
      <c r="M64" s="4"/>
      <c r="N64" s="4"/>
      <c r="O64" s="4"/>
      <c r="P64" s="4"/>
      <c r="Q64" s="4"/>
      <c r="R64" s="4"/>
    </row>
    <row r="65" spans="1:18" x14ac:dyDescent="0.25">
      <c r="A65" s="4"/>
      <c r="B65" s="4"/>
      <c r="C65" s="4"/>
      <c r="D65" s="4"/>
      <c r="E65" s="4"/>
      <c r="F65" s="4"/>
      <c r="G65" s="4"/>
      <c r="H65" s="4"/>
      <c r="I65" s="4"/>
      <c r="J65" s="4"/>
      <c r="K65" s="4"/>
      <c r="L65" s="4"/>
      <c r="M65" s="4"/>
      <c r="N65" s="4"/>
      <c r="O65" s="4"/>
      <c r="P65" s="4"/>
      <c r="Q65" s="4"/>
      <c r="R65" s="4"/>
    </row>
    <row r="66" spans="1:18" s="4" customFormat="1" x14ac:dyDescent="0.25"/>
    <row r="67" spans="1:18" s="4" customFormat="1" x14ac:dyDescent="0.25"/>
    <row r="68" spans="1:18" s="4" customFormat="1" x14ac:dyDescent="0.25"/>
    <row r="69" spans="1:18" s="4" customFormat="1" x14ac:dyDescent="0.25"/>
    <row r="70" spans="1:18" s="4" customFormat="1" x14ac:dyDescent="0.25"/>
    <row r="71" spans="1:18" s="4" customFormat="1" x14ac:dyDescent="0.25"/>
    <row r="72" spans="1:18" s="4" customFormat="1" x14ac:dyDescent="0.25"/>
    <row r="73" spans="1:18" s="4" customFormat="1" x14ac:dyDescent="0.25"/>
    <row r="74" spans="1:18" s="4" customFormat="1" x14ac:dyDescent="0.25"/>
    <row r="75" spans="1:18" s="4" customFormat="1" x14ac:dyDescent="0.25"/>
    <row r="76" spans="1:18" s="4" customFormat="1" x14ac:dyDescent="0.25"/>
    <row r="77" spans="1:18" s="4" customFormat="1" x14ac:dyDescent="0.25"/>
    <row r="78" spans="1:18" s="4" customFormat="1" x14ac:dyDescent="0.25"/>
    <row r="79" spans="1:18" s="4" customFormat="1" x14ac:dyDescent="0.25"/>
    <row r="80" spans="1:18" s="4" customFormat="1" x14ac:dyDescent="0.25"/>
    <row r="81" s="4" customFormat="1" x14ac:dyDescent="0.25"/>
    <row r="82" s="4" customFormat="1" x14ac:dyDescent="0.25"/>
  </sheetData>
  <sheetProtection algorithmName="SHA-512" hashValue="bXYl2xfiZgOOCv7F5pVjr28QpXanDUv8GSNL3xTr7WWoDoP5vnHOS0yfyD+quFh1LrRIClJo+0pZvGF36vJl3g==" saltValue="SFonRu9zUsltObfDxmHZBQ==" spinCount="100000" sheet="1" formatCells="0"/>
  <mergeCells count="55">
    <mergeCell ref="A3:I3"/>
    <mergeCell ref="F4:G4"/>
    <mergeCell ref="F5:G5"/>
    <mergeCell ref="F6:G6"/>
    <mergeCell ref="F7:G7"/>
    <mergeCell ref="L1:N1"/>
    <mergeCell ref="K3:L3"/>
    <mergeCell ref="B16:C16"/>
    <mergeCell ref="F12:H12"/>
    <mergeCell ref="B17:C17"/>
    <mergeCell ref="K4:L4"/>
    <mergeCell ref="A10:C10"/>
    <mergeCell ref="F11:H11"/>
    <mergeCell ref="B12:C12"/>
    <mergeCell ref="K14:L14"/>
    <mergeCell ref="K16:L16"/>
    <mergeCell ref="F14:H14"/>
    <mergeCell ref="F13:H13"/>
    <mergeCell ref="D9:E9"/>
    <mergeCell ref="K15:L15"/>
    <mergeCell ref="F1:I1"/>
    <mergeCell ref="F8:G8"/>
    <mergeCell ref="B37:N37"/>
    <mergeCell ref="K17:L17"/>
    <mergeCell ref="M14:N14"/>
    <mergeCell ref="K13:N13"/>
    <mergeCell ref="M16:N16"/>
    <mergeCell ref="B13:C13"/>
    <mergeCell ref="B11:C11"/>
    <mergeCell ref="K33:K35"/>
    <mergeCell ref="B14:C14"/>
    <mergeCell ref="R21:R23"/>
    <mergeCell ref="S21:S23"/>
    <mergeCell ref="R24:R26"/>
    <mergeCell ref="Q33:Q35"/>
    <mergeCell ref="N33:N35"/>
    <mergeCell ref="U30:U32"/>
    <mergeCell ref="T27:T29"/>
    <mergeCell ref="M3:N3"/>
    <mergeCell ref="M4:N4"/>
    <mergeCell ref="M17:N17"/>
    <mergeCell ref="M15:N15"/>
    <mergeCell ref="T30:T32"/>
    <mergeCell ref="S24:S26"/>
    <mergeCell ref="U21:U23"/>
    <mergeCell ref="U24:U26"/>
    <mergeCell ref="U27:U29"/>
    <mergeCell ref="R33:R35"/>
    <mergeCell ref="S33:S35"/>
    <mergeCell ref="R30:R32"/>
    <mergeCell ref="S30:S32"/>
    <mergeCell ref="T21:T23"/>
    <mergeCell ref="T24:T26"/>
    <mergeCell ref="R27:R29"/>
    <mergeCell ref="S27:S29"/>
  </mergeCells>
  <phoneticPr fontId="1" type="noConversion"/>
  <conditionalFormatting sqref="D5:D8">
    <cfRule type="cellIs" dxfId="26" priority="5" stopIfTrue="1" operator="lessThan">
      <formula>6</formula>
    </cfRule>
    <cfRule type="cellIs" dxfId="25" priority="6" stopIfTrue="1" operator="greaterThan">
      <formula>8.5</formula>
    </cfRule>
  </conditionalFormatting>
  <conditionalFormatting sqref="D21:D32">
    <cfRule type="expression" dxfId="24" priority="7" stopIfTrue="1">
      <formula>AND(C21&lt;&gt;"",C21&lt;3)</formula>
    </cfRule>
    <cfRule type="expression" dxfId="23" priority="8" stopIfTrue="1">
      <formula>C21&gt;200</formula>
    </cfRule>
  </conditionalFormatting>
  <conditionalFormatting sqref="D5:E9">
    <cfRule type="cellIs" dxfId="22" priority="1" stopIfTrue="1" operator="equal">
      <formula>""</formula>
    </cfRule>
  </conditionalFormatting>
  <conditionalFormatting sqref="D9:E9">
    <cfRule type="cellIs" dxfId="21" priority="237" stopIfTrue="1" operator="greaterThan">
      <formula>8.5</formula>
    </cfRule>
    <cfRule type="cellIs" dxfId="20" priority="236" stopIfTrue="1" operator="lessThan">
      <formula>6</formula>
    </cfRule>
  </conditionalFormatting>
  <conditionalFormatting sqref="E5:E8">
    <cfRule type="cellIs" dxfId="19" priority="2" stopIfTrue="1" operator="lessThan">
      <formula>6.5</formula>
    </cfRule>
    <cfRule type="cellIs" dxfId="18" priority="3" stopIfTrue="1" operator="greaterThan">
      <formula>7.5</formula>
    </cfRule>
  </conditionalFormatting>
  <conditionalFormatting sqref="F5:G8">
    <cfRule type="cellIs" dxfId="17" priority="49" stopIfTrue="1" operator="greaterThan">
      <formula>23.4</formula>
    </cfRule>
    <cfRule type="cellIs" dxfId="16" priority="48" stopIfTrue="1" operator="lessThan">
      <formula>16.6</formula>
    </cfRule>
    <cfRule type="containsBlanks" priority="47" stopIfTrue="1">
      <formula>LEN(TRIM(F5))=0</formula>
    </cfRule>
  </conditionalFormatting>
  <conditionalFormatting sqref="G20:G36">
    <cfRule type="containsBlanks" priority="10" stopIfTrue="1">
      <formula>LEN(TRIM(G20))=0</formula>
    </cfRule>
    <cfRule type="cellIs" dxfId="15" priority="11" stopIfTrue="1" operator="lessThan">
      <formula>$L$8-0.3</formula>
    </cfRule>
    <cfRule type="cellIs" dxfId="14" priority="12" stopIfTrue="1" operator="greaterThan">
      <formula>$L$8+0.3</formula>
    </cfRule>
  </conditionalFormatting>
  <conditionalFormatting sqref="L7">
    <cfRule type="containsBlanks" priority="44" stopIfTrue="1">
      <formula>LEN(TRIM(L7))=0</formula>
    </cfRule>
    <cfRule type="cellIs" dxfId="13" priority="46" stopIfTrue="1" operator="greaterThan">
      <formula>23</formula>
    </cfRule>
    <cfRule type="cellIs" dxfId="12" priority="45" stopIfTrue="1" operator="lessThan">
      <formula>17</formula>
    </cfRule>
  </conditionalFormatting>
  <conditionalFormatting sqref="L9">
    <cfRule type="cellIs" dxfId="11" priority="43" stopIfTrue="1" operator="greaterThan">
      <formula>$L$8+0.2</formula>
    </cfRule>
    <cfRule type="cellIs" dxfId="10" priority="42" stopIfTrue="1" operator="lessThan">
      <formula>$L$8-0.2</formula>
    </cfRule>
  </conditionalFormatting>
  <conditionalFormatting sqref="N7">
    <cfRule type="cellIs" dxfId="9" priority="41" stopIfTrue="1" operator="greaterThan">
      <formula>23</formula>
    </cfRule>
    <cfRule type="cellIs" dxfId="8" priority="40" stopIfTrue="1" operator="lessThan">
      <formula>17</formula>
    </cfRule>
    <cfRule type="containsBlanks" priority="39" stopIfTrue="1">
      <formula>LEN(TRIM(N7))=0</formula>
    </cfRule>
  </conditionalFormatting>
  <conditionalFormatting sqref="N9">
    <cfRule type="cellIs" dxfId="7" priority="38" stopIfTrue="1" operator="greaterThan">
      <formula>$N$8+0.2</formula>
    </cfRule>
    <cfRule type="cellIs" dxfId="6" priority="37" stopIfTrue="1" operator="lessThan">
      <formula>$N$8-0.2</formula>
    </cfRule>
  </conditionalFormatting>
  <conditionalFormatting sqref="O20:Q20">
    <cfRule type="containsText" dxfId="5" priority="225" stopIfTrue="1" operator="containsText" text="FAIL">
      <formula>NOT(ISERROR(SEARCH("FAIL",O20)))</formula>
    </cfRule>
    <cfRule type="containsText" dxfId="4" priority="226" stopIfTrue="1" operator="containsText" text="PASS">
      <formula>NOT(ISERROR(SEARCH("PASS",O20)))</formula>
    </cfRule>
  </conditionalFormatting>
  <conditionalFormatting sqref="O36:Q36">
    <cfRule type="containsText" dxfId="3" priority="207" stopIfTrue="1" operator="containsText" text="FAIL">
      <formula>NOT(ISERROR(SEARCH("FAIL",O36)))</formula>
    </cfRule>
    <cfRule type="containsText" dxfId="2" priority="208" stopIfTrue="1" operator="containsText" text="PASS">
      <formula>NOT(ISERROR(SEARCH("PASS",O36)))</formula>
    </cfRule>
  </conditionalFormatting>
  <printOptions horizontalCentered="1" verticalCentered="1"/>
  <pageMargins left="0.39" right="0.25" top="0.4" bottom="0.55000000000000004" header="0.3" footer="0.3"/>
  <pageSetup scale="65" orientation="landscape" r:id="rId1"/>
  <headerFooter alignWithMargins="0">
    <oddFooter>&amp;RWI DNR Supplied Form.  This spreadsheet is only a guide and it is responsibility of the user to ensure that accurate results are reported.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2CD4-7617-467D-B257-C1F1179881FA}">
  <sheetPr codeName="Sheet2"/>
  <dimension ref="A1:K30"/>
  <sheetViews>
    <sheetView topLeftCell="A13" zoomScaleNormal="100" workbookViewId="0">
      <selection activeCell="A29" sqref="A29"/>
    </sheetView>
  </sheetViews>
  <sheetFormatPr defaultRowHeight="13.2" x14ac:dyDescent="0.25"/>
  <cols>
    <col min="1" max="3" width="10.77734375" customWidth="1"/>
    <col min="4" max="4" width="23.5546875" customWidth="1"/>
    <col min="5" max="7" width="10.77734375" customWidth="1"/>
    <col min="8" max="8" width="16.21875" customWidth="1"/>
    <col min="9" max="9" width="11.5546875" customWidth="1"/>
    <col min="10" max="10" width="11.44140625" customWidth="1"/>
    <col min="11" max="11" width="13.77734375" customWidth="1"/>
  </cols>
  <sheetData>
    <row r="1" spans="1:11" ht="22.8" x14ac:dyDescent="0.4">
      <c r="A1" s="2" t="s">
        <v>113</v>
      </c>
      <c r="B1" s="96"/>
      <c r="C1" s="96"/>
      <c r="D1" s="96"/>
      <c r="E1" s="96"/>
      <c r="F1" s="96"/>
      <c r="G1" s="96"/>
      <c r="H1" s="96"/>
      <c r="I1" s="96"/>
      <c r="J1" s="97"/>
      <c r="K1" s="97"/>
    </row>
    <row r="2" spans="1:11" ht="13.8" thickBot="1" x14ac:dyDescent="0.3">
      <c r="A2" s="95"/>
      <c r="B2" s="95"/>
      <c r="C2" s="95"/>
      <c r="D2" s="95"/>
      <c r="E2" s="95"/>
      <c r="F2" s="95"/>
      <c r="G2" s="95"/>
      <c r="H2" s="95"/>
      <c r="I2" s="95"/>
      <c r="J2" s="95"/>
      <c r="K2" s="95"/>
    </row>
    <row r="3" spans="1:11" s="30" customFormat="1" ht="19.05" customHeight="1" x14ac:dyDescent="0.3">
      <c r="A3" s="349" t="s">
        <v>58</v>
      </c>
      <c r="B3" s="350"/>
      <c r="C3" s="350"/>
      <c r="D3" s="355"/>
      <c r="E3" s="356"/>
      <c r="F3" s="356"/>
      <c r="G3" s="357"/>
      <c r="H3" s="98"/>
      <c r="I3" s="98"/>
      <c r="J3" s="99"/>
      <c r="K3" s="100"/>
    </row>
    <row r="4" spans="1:11" s="30" customFormat="1" ht="19.05" customHeight="1" x14ac:dyDescent="0.3">
      <c r="A4" s="353" t="s">
        <v>59</v>
      </c>
      <c r="B4" s="354"/>
      <c r="C4" s="354"/>
      <c r="D4" s="358"/>
      <c r="E4" s="359"/>
      <c r="F4" s="359"/>
      <c r="G4" s="360"/>
      <c r="H4" s="98"/>
      <c r="I4" s="98"/>
      <c r="J4" s="99"/>
      <c r="K4" s="100"/>
    </row>
    <row r="5" spans="1:11" s="30" customFormat="1" ht="19.05" customHeight="1" thickBot="1" x14ac:dyDescent="0.35">
      <c r="A5" s="351" t="s">
        <v>60</v>
      </c>
      <c r="B5" s="352"/>
      <c r="C5" s="352"/>
      <c r="D5" s="361"/>
      <c r="E5" s="362"/>
      <c r="F5" s="363" t="s">
        <v>40</v>
      </c>
      <c r="G5" s="364"/>
      <c r="H5" s="13"/>
      <c r="I5" s="98"/>
      <c r="J5" s="99"/>
      <c r="K5" s="100"/>
    </row>
    <row r="6" spans="1:11" ht="13.8" thickBot="1" x14ac:dyDescent="0.3">
      <c r="A6" s="95"/>
      <c r="B6" s="95"/>
      <c r="C6" s="95"/>
      <c r="D6" s="95"/>
      <c r="E6" s="95"/>
      <c r="F6" s="95"/>
      <c r="G6" s="95"/>
      <c r="H6" s="95"/>
      <c r="I6" s="95"/>
      <c r="J6" s="95"/>
      <c r="K6" s="95"/>
    </row>
    <row r="7" spans="1:11" ht="78.75" customHeight="1" thickBot="1" x14ac:dyDescent="0.3">
      <c r="A7" s="256" t="s">
        <v>41</v>
      </c>
      <c r="B7" s="257" t="s">
        <v>42</v>
      </c>
      <c r="C7" s="257" t="s">
        <v>43</v>
      </c>
      <c r="D7" s="257" t="s">
        <v>111</v>
      </c>
      <c r="E7" s="257" t="s">
        <v>109</v>
      </c>
      <c r="F7" s="257" t="s">
        <v>61</v>
      </c>
      <c r="G7" s="257" t="s">
        <v>110</v>
      </c>
      <c r="H7" s="257" t="s">
        <v>44</v>
      </c>
      <c r="I7" s="257" t="s">
        <v>112</v>
      </c>
      <c r="J7" s="257" t="s">
        <v>62</v>
      </c>
      <c r="K7" s="258" t="s">
        <v>119</v>
      </c>
    </row>
    <row r="8" spans="1:11" ht="25.05" customHeight="1" x14ac:dyDescent="0.25">
      <c r="A8" s="259" t="s">
        <v>45</v>
      </c>
      <c r="B8" s="260"/>
      <c r="C8" s="261"/>
      <c r="D8" s="262"/>
      <c r="E8" s="263"/>
      <c r="F8" s="263"/>
      <c r="G8" s="264" t="str">
        <f>IF(E8="","",E8*25.4)</f>
        <v/>
      </c>
      <c r="H8" s="265" t="str">
        <f>IF($D$5="","Enter elev'n above",(760-($D$5*0.025))/760)</f>
        <v>Enter elev'n above</v>
      </c>
      <c r="I8" s="264" t="str">
        <f>IF(G8="","",G8*H8)</f>
        <v/>
      </c>
      <c r="J8" s="264" t="str">
        <f>IF(G8="","",ABS(I8-F8))</f>
        <v/>
      </c>
      <c r="K8" s="266" t="str">
        <f>IF(F8="","",IF(ABS(J8)&gt;5,"YES","NO"))</f>
        <v/>
      </c>
    </row>
    <row r="9" spans="1:11" ht="25.05" customHeight="1" x14ac:dyDescent="0.25">
      <c r="A9" s="103" t="s">
        <v>46</v>
      </c>
      <c r="B9" s="31"/>
      <c r="C9" s="16"/>
      <c r="D9" s="16"/>
      <c r="E9" s="14"/>
      <c r="F9" s="14"/>
      <c r="G9" s="19" t="str">
        <f t="shared" ref="G9:G19" si="0">IF(E9="","",E9*25.4)</f>
        <v/>
      </c>
      <c r="H9" s="18" t="str">
        <f t="shared" ref="H9:H19" si="1">IF($D$5="","Enter elev'n above",(760-($D$5*0.025))/760)</f>
        <v>Enter elev'n above</v>
      </c>
      <c r="I9" s="19" t="str">
        <f t="shared" ref="I9:I19" si="2">IF(G9="","",G9*H9)</f>
        <v/>
      </c>
      <c r="J9" s="19" t="str">
        <f t="shared" ref="J9:J19" si="3">IF(G9="","",ABS(I9-F9))</f>
        <v/>
      </c>
      <c r="K9" s="101" t="str">
        <f t="shared" ref="K9:K19" si="4">IF(F9="","",IF(ABS(J9)&gt;5,"YES","NO"))</f>
        <v/>
      </c>
    </row>
    <row r="10" spans="1:11" ht="25.05" customHeight="1" x14ac:dyDescent="0.25">
      <c r="A10" s="103" t="s">
        <v>47</v>
      </c>
      <c r="B10" s="31"/>
      <c r="C10" s="16"/>
      <c r="D10" s="16"/>
      <c r="E10" s="14"/>
      <c r="F10" s="14"/>
      <c r="G10" s="19" t="str">
        <f t="shared" si="0"/>
        <v/>
      </c>
      <c r="H10" s="18" t="str">
        <f t="shared" si="1"/>
        <v>Enter elev'n above</v>
      </c>
      <c r="I10" s="19" t="str">
        <f t="shared" si="2"/>
        <v/>
      </c>
      <c r="J10" s="19" t="str">
        <f t="shared" si="3"/>
        <v/>
      </c>
      <c r="K10" s="101" t="str">
        <f t="shared" si="4"/>
        <v/>
      </c>
    </row>
    <row r="11" spans="1:11" ht="25.05" customHeight="1" x14ac:dyDescent="0.25">
      <c r="A11" s="103" t="s">
        <v>48</v>
      </c>
      <c r="B11" s="31"/>
      <c r="C11" s="16"/>
      <c r="D11" s="16"/>
      <c r="E11" s="14"/>
      <c r="F11" s="14"/>
      <c r="G11" s="19" t="str">
        <f t="shared" si="0"/>
        <v/>
      </c>
      <c r="H11" s="18" t="str">
        <f t="shared" si="1"/>
        <v>Enter elev'n above</v>
      </c>
      <c r="I11" s="19" t="str">
        <f t="shared" si="2"/>
        <v/>
      </c>
      <c r="J11" s="19" t="str">
        <f t="shared" si="3"/>
        <v/>
      </c>
      <c r="K11" s="101" t="str">
        <f t="shared" si="4"/>
        <v/>
      </c>
    </row>
    <row r="12" spans="1:11" ht="25.05" customHeight="1" x14ac:dyDescent="0.25">
      <c r="A12" s="103" t="s">
        <v>49</v>
      </c>
      <c r="B12" s="31"/>
      <c r="C12" s="16"/>
      <c r="D12" s="16"/>
      <c r="E12" s="14"/>
      <c r="F12" s="14"/>
      <c r="G12" s="19" t="str">
        <f t="shared" si="0"/>
        <v/>
      </c>
      <c r="H12" s="18" t="str">
        <f t="shared" si="1"/>
        <v>Enter elev'n above</v>
      </c>
      <c r="I12" s="19" t="str">
        <f t="shared" si="2"/>
        <v/>
      </c>
      <c r="J12" s="19" t="str">
        <f t="shared" si="3"/>
        <v/>
      </c>
      <c r="K12" s="101" t="str">
        <f t="shared" si="4"/>
        <v/>
      </c>
    </row>
    <row r="13" spans="1:11" ht="25.05" customHeight="1" x14ac:dyDescent="0.25">
      <c r="A13" s="103" t="s">
        <v>50</v>
      </c>
      <c r="B13" s="31"/>
      <c r="C13" s="16"/>
      <c r="D13" s="16"/>
      <c r="E13" s="14"/>
      <c r="F13" s="14"/>
      <c r="G13" s="19" t="str">
        <f t="shared" si="0"/>
        <v/>
      </c>
      <c r="H13" s="18" t="str">
        <f t="shared" si="1"/>
        <v>Enter elev'n above</v>
      </c>
      <c r="I13" s="19" t="str">
        <f t="shared" si="2"/>
        <v/>
      </c>
      <c r="J13" s="19" t="str">
        <f t="shared" si="3"/>
        <v/>
      </c>
      <c r="K13" s="101" t="str">
        <f t="shared" si="4"/>
        <v/>
      </c>
    </row>
    <row r="14" spans="1:11" ht="25.05" customHeight="1" x14ac:dyDescent="0.25">
      <c r="A14" s="103" t="s">
        <v>51</v>
      </c>
      <c r="B14" s="111"/>
      <c r="C14" s="16"/>
      <c r="D14" s="16"/>
      <c r="E14" s="14"/>
      <c r="F14" s="14"/>
      <c r="G14" s="19" t="str">
        <f t="shared" si="0"/>
        <v/>
      </c>
      <c r="H14" s="18" t="str">
        <f t="shared" si="1"/>
        <v>Enter elev'n above</v>
      </c>
      <c r="I14" s="19" t="str">
        <f t="shared" si="2"/>
        <v/>
      </c>
      <c r="J14" s="19" t="str">
        <f t="shared" si="3"/>
        <v/>
      </c>
      <c r="K14" s="101" t="str">
        <f t="shared" si="4"/>
        <v/>
      </c>
    </row>
    <row r="15" spans="1:11" ht="25.05" customHeight="1" x14ac:dyDescent="0.25">
      <c r="A15" s="103" t="s">
        <v>52</v>
      </c>
      <c r="B15" s="31"/>
      <c r="C15" s="16"/>
      <c r="D15" s="16"/>
      <c r="E15" s="14"/>
      <c r="F15" s="14"/>
      <c r="G15" s="19" t="str">
        <f t="shared" si="0"/>
        <v/>
      </c>
      <c r="H15" s="18" t="str">
        <f t="shared" si="1"/>
        <v>Enter elev'n above</v>
      </c>
      <c r="I15" s="19" t="str">
        <f t="shared" si="2"/>
        <v/>
      </c>
      <c r="J15" s="19" t="str">
        <f t="shared" si="3"/>
        <v/>
      </c>
      <c r="K15" s="101" t="str">
        <f t="shared" si="4"/>
        <v/>
      </c>
    </row>
    <row r="16" spans="1:11" ht="25.05" customHeight="1" x14ac:dyDescent="0.25">
      <c r="A16" s="103" t="s">
        <v>53</v>
      </c>
      <c r="B16" s="31"/>
      <c r="C16" s="16"/>
      <c r="D16" s="16"/>
      <c r="E16" s="14"/>
      <c r="F16" s="14"/>
      <c r="G16" s="19" t="str">
        <f t="shared" si="0"/>
        <v/>
      </c>
      <c r="H16" s="18" t="str">
        <f t="shared" si="1"/>
        <v>Enter elev'n above</v>
      </c>
      <c r="I16" s="19" t="str">
        <f t="shared" si="2"/>
        <v/>
      </c>
      <c r="J16" s="19" t="str">
        <f t="shared" si="3"/>
        <v/>
      </c>
      <c r="K16" s="101" t="str">
        <f t="shared" si="4"/>
        <v/>
      </c>
    </row>
    <row r="17" spans="1:11" ht="25.05" customHeight="1" x14ac:dyDescent="0.25">
      <c r="A17" s="103" t="s">
        <v>54</v>
      </c>
      <c r="B17" s="31"/>
      <c r="C17" s="16"/>
      <c r="D17" s="16"/>
      <c r="E17" s="14"/>
      <c r="F17" s="14"/>
      <c r="G17" s="19" t="str">
        <f t="shared" si="0"/>
        <v/>
      </c>
      <c r="H17" s="18" t="str">
        <f t="shared" si="1"/>
        <v>Enter elev'n above</v>
      </c>
      <c r="I17" s="19" t="str">
        <f t="shared" si="2"/>
        <v/>
      </c>
      <c r="J17" s="19" t="str">
        <f t="shared" si="3"/>
        <v/>
      </c>
      <c r="K17" s="101" t="str">
        <f t="shared" si="4"/>
        <v/>
      </c>
    </row>
    <row r="18" spans="1:11" ht="25.05" customHeight="1" x14ac:dyDescent="0.25">
      <c r="A18" s="103" t="s">
        <v>55</v>
      </c>
      <c r="B18" s="31"/>
      <c r="C18" s="16"/>
      <c r="D18" s="16"/>
      <c r="E18" s="14"/>
      <c r="F18" s="14"/>
      <c r="G18" s="19" t="str">
        <f t="shared" si="0"/>
        <v/>
      </c>
      <c r="H18" s="18" t="str">
        <f t="shared" si="1"/>
        <v>Enter elev'n above</v>
      </c>
      <c r="I18" s="19" t="str">
        <f t="shared" si="2"/>
        <v/>
      </c>
      <c r="J18" s="19" t="str">
        <f t="shared" si="3"/>
        <v/>
      </c>
      <c r="K18" s="101" t="str">
        <f t="shared" si="4"/>
        <v/>
      </c>
    </row>
    <row r="19" spans="1:11" ht="25.05" customHeight="1" thickBot="1" x14ac:dyDescent="0.3">
      <c r="A19" s="104" t="s">
        <v>56</v>
      </c>
      <c r="B19" s="32"/>
      <c r="C19" s="17"/>
      <c r="D19" s="17"/>
      <c r="E19" s="15"/>
      <c r="F19" s="15"/>
      <c r="G19" s="21" t="str">
        <f t="shared" si="0"/>
        <v/>
      </c>
      <c r="H19" s="20" t="str">
        <f t="shared" si="1"/>
        <v>Enter elev'n above</v>
      </c>
      <c r="I19" s="21" t="str">
        <f t="shared" si="2"/>
        <v/>
      </c>
      <c r="J19" s="21" t="str">
        <f t="shared" si="3"/>
        <v/>
      </c>
      <c r="K19" s="267" t="str">
        <f t="shared" si="4"/>
        <v/>
      </c>
    </row>
    <row r="20" spans="1:11" ht="13.8" thickBot="1" x14ac:dyDescent="0.3">
      <c r="A20" s="95"/>
      <c r="B20" s="95"/>
      <c r="C20" s="95"/>
      <c r="D20" s="95"/>
      <c r="E20" s="95"/>
      <c r="F20" s="95"/>
      <c r="G20" s="95"/>
      <c r="H20" s="95"/>
      <c r="I20" s="95"/>
      <c r="J20" s="95"/>
      <c r="K20" s="95"/>
    </row>
    <row r="21" spans="1:11" ht="19.95" customHeight="1" thickBot="1" x14ac:dyDescent="0.3">
      <c r="A21" s="272" t="s">
        <v>108</v>
      </c>
      <c r="B21" s="346"/>
      <c r="C21" s="347"/>
      <c r="D21" s="347"/>
      <c r="E21" s="347"/>
      <c r="F21" s="347"/>
      <c r="G21" s="347"/>
      <c r="H21" s="347"/>
      <c r="I21" s="347"/>
      <c r="J21" s="347"/>
      <c r="K21" s="348"/>
    </row>
    <row r="22" spans="1:11" x14ac:dyDescent="0.25">
      <c r="A22" s="95"/>
      <c r="B22" s="95"/>
      <c r="C22" s="95"/>
      <c r="D22" s="95"/>
      <c r="E22" s="95"/>
      <c r="F22" s="95"/>
      <c r="G22" s="95"/>
      <c r="H22" s="95"/>
      <c r="I22" s="95"/>
      <c r="J22" s="95"/>
      <c r="K22" s="95"/>
    </row>
    <row r="23" spans="1:11" x14ac:dyDescent="0.25">
      <c r="A23" s="95"/>
      <c r="B23" s="95"/>
      <c r="C23" s="95"/>
      <c r="D23" s="95"/>
      <c r="E23" s="95"/>
      <c r="F23" s="95"/>
      <c r="G23" s="95"/>
      <c r="H23" s="95"/>
      <c r="I23" s="95"/>
      <c r="J23" s="95"/>
      <c r="K23" s="95"/>
    </row>
    <row r="24" spans="1:11" x14ac:dyDescent="0.25">
      <c r="A24" s="95"/>
      <c r="B24" s="95"/>
      <c r="C24" s="95"/>
      <c r="D24" s="95"/>
      <c r="E24" s="95"/>
      <c r="F24" s="95"/>
      <c r="G24" s="95"/>
      <c r="H24" s="95"/>
      <c r="I24" s="95"/>
      <c r="J24" s="95"/>
      <c r="K24" s="95"/>
    </row>
    <row r="25" spans="1:11" x14ac:dyDescent="0.25">
      <c r="A25" s="95"/>
      <c r="B25" s="95"/>
      <c r="C25" s="95"/>
      <c r="D25" s="95"/>
      <c r="E25" s="95"/>
      <c r="F25" s="95"/>
      <c r="G25" s="95"/>
      <c r="H25" s="95"/>
      <c r="I25" s="95"/>
      <c r="J25" s="95"/>
      <c r="K25" s="95"/>
    </row>
    <row r="26" spans="1:11" x14ac:dyDescent="0.25">
      <c r="A26" s="95"/>
      <c r="B26" s="95"/>
      <c r="C26" s="95"/>
      <c r="D26" s="95"/>
      <c r="E26" s="95"/>
      <c r="F26" s="95"/>
      <c r="G26" s="95"/>
      <c r="H26" s="95"/>
      <c r="I26" s="95"/>
      <c r="J26" s="95"/>
      <c r="K26" s="95"/>
    </row>
    <row r="27" spans="1:11" x14ac:dyDescent="0.25">
      <c r="A27" s="102"/>
      <c r="B27" s="102"/>
      <c r="C27" s="102"/>
      <c r="D27" s="102"/>
      <c r="E27" s="102"/>
      <c r="F27" s="102"/>
      <c r="G27" s="102"/>
      <c r="H27" s="102"/>
      <c r="I27" s="102"/>
      <c r="J27" s="102"/>
      <c r="K27" s="102"/>
    </row>
    <row r="28" spans="1:11" x14ac:dyDescent="0.25">
      <c r="A28" s="102"/>
      <c r="B28" s="102"/>
      <c r="C28" s="102"/>
      <c r="D28" s="102"/>
      <c r="E28" s="102"/>
      <c r="F28" s="102"/>
      <c r="G28" s="102"/>
      <c r="H28" s="102"/>
      <c r="I28" s="102"/>
      <c r="J28" s="102"/>
      <c r="K28" s="102"/>
    </row>
    <row r="29" spans="1:11" x14ac:dyDescent="0.25">
      <c r="A29" s="365" t="s">
        <v>57</v>
      </c>
      <c r="B29" s="102"/>
      <c r="C29" s="102"/>
      <c r="D29" s="102"/>
      <c r="E29" s="102"/>
      <c r="F29" s="102"/>
      <c r="G29" s="102"/>
      <c r="H29" s="102"/>
      <c r="I29" s="102"/>
      <c r="J29" s="102"/>
      <c r="K29" s="102"/>
    </row>
    <row r="30" spans="1:11" x14ac:dyDescent="0.25">
      <c r="A30" s="102"/>
      <c r="B30" s="102"/>
      <c r="C30" s="102"/>
      <c r="D30" s="102"/>
      <c r="E30" s="102"/>
      <c r="F30" s="102"/>
      <c r="G30" s="102"/>
      <c r="H30" s="102"/>
      <c r="I30" s="102"/>
      <c r="J30" s="102"/>
      <c r="K30" s="102"/>
    </row>
  </sheetData>
  <sheetProtection algorithmName="SHA-512" hashValue="J95RjWpNgasnd6dOKZS3AkcsRBR2FZsaXcTApB5BdUeHV04aH0pLqJPhEBeRo/reF5Fjw+iWvk9ssprF3npV1w==" saltValue="jUGG2fASzdEIX06wQ5BRiQ==" spinCount="100000" sheet="1"/>
  <mergeCells count="8">
    <mergeCell ref="B21:K21"/>
    <mergeCell ref="A3:C3"/>
    <mergeCell ref="A5:C5"/>
    <mergeCell ref="A4:C4"/>
    <mergeCell ref="D3:G3"/>
    <mergeCell ref="D4:G4"/>
    <mergeCell ref="D5:E5"/>
    <mergeCell ref="F5:G5"/>
  </mergeCells>
  <phoneticPr fontId="1" type="noConversion"/>
  <conditionalFormatting sqref="K8:K19">
    <cfRule type="containsText" dxfId="1" priority="4" stopIfTrue="1" operator="containsText" text="YES">
      <formula>NOT(ISERROR(SEARCH("YES",K8)))</formula>
    </cfRule>
    <cfRule type="containsText" dxfId="0" priority="5" stopIfTrue="1" operator="containsText" text="NO">
      <formula>NOT(ISERROR(SEARCH("NO",K8)))</formula>
    </cfRule>
  </conditionalFormatting>
  <pageMargins left="0.75" right="0.75" top="1" bottom="1" header="0.5" footer="0.5"/>
  <pageSetup scale="64" orientation="portrait" r:id="rId1"/>
  <headerFooter alignWithMargins="0">
    <oddFooter>&amp;LWI DNR Supplied Form.  This spreadsheet is only a guide and it is responsibility of the user to ensure that accurate results are reported.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6662-CF26-4B53-922E-AFCAFC8D2AE0}">
  <sheetPr codeName="Sheet3"/>
  <dimension ref="A1:CN75"/>
  <sheetViews>
    <sheetView topLeftCell="C1" zoomScale="80" zoomScaleNormal="80" workbookViewId="0">
      <pane xSplit="1" ySplit="4" topLeftCell="D5" activePane="bottomRight" state="frozen"/>
      <selection activeCell="C1" sqref="C1"/>
      <selection pane="topRight" activeCell="D1" sqref="D1"/>
      <selection pane="bottomLeft" activeCell="C5" sqref="C5"/>
      <selection pane="bottomRight" activeCell="G27" sqref="G27"/>
    </sheetView>
  </sheetViews>
  <sheetFormatPr defaultRowHeight="13.2" x14ac:dyDescent="0.25"/>
  <cols>
    <col min="1" max="1" width="5.44140625" hidden="1" customWidth="1"/>
    <col min="2" max="2" width="4.77734375" hidden="1" customWidth="1"/>
    <col min="3" max="3" width="8.5546875" customWidth="1"/>
    <col min="4" max="18" width="9.21875" customWidth="1"/>
    <col min="19" max="19" width="9.21875" hidden="1" customWidth="1"/>
    <col min="20" max="20" width="12.44140625" hidden="1" customWidth="1"/>
    <col min="21" max="79" width="9.21875" hidden="1" customWidth="1"/>
    <col min="80" max="94" width="0" hidden="1" customWidth="1"/>
  </cols>
  <sheetData>
    <row r="1" spans="1:92" ht="46.2" x14ac:dyDescent="0.8">
      <c r="C1" s="33" t="s">
        <v>63</v>
      </c>
      <c r="E1" s="34" t="s">
        <v>64</v>
      </c>
      <c r="T1" s="92" t="s">
        <v>67</v>
      </c>
      <c r="V1">
        <v>759</v>
      </c>
      <c r="W1">
        <v>18</v>
      </c>
      <c r="Y1" s="93">
        <f>VLOOKUP(W1,U4:CN74,MATCH(V1,U4:CN4,0),TRUE)</f>
        <v>9.4175921052631573</v>
      </c>
    </row>
    <row r="3" spans="1:92" x14ac:dyDescent="0.25">
      <c r="C3" s="35" t="s">
        <v>65</v>
      </c>
      <c r="D3" s="36">
        <f>D4/25.4</f>
        <v>29.921259842519685</v>
      </c>
      <c r="E3" s="36">
        <f t="shared" ref="E3:P3" si="0">E4/25.4</f>
        <v>29.7244094488189</v>
      </c>
      <c r="F3" s="36">
        <f t="shared" si="0"/>
        <v>29.527559055118111</v>
      </c>
      <c r="G3" s="36">
        <f t="shared" si="0"/>
        <v>29.330708661417326</v>
      </c>
      <c r="H3" s="36">
        <f t="shared" si="0"/>
        <v>29.133858267716537</v>
      </c>
      <c r="I3" s="37">
        <f t="shared" si="0"/>
        <v>28.937007874015748</v>
      </c>
      <c r="J3" s="36">
        <f t="shared" si="0"/>
        <v>28.740157480314963</v>
      </c>
      <c r="K3" s="36">
        <f t="shared" si="0"/>
        <v>28.543307086614174</v>
      </c>
      <c r="L3" s="36">
        <f t="shared" si="0"/>
        <v>28.346456692913389</v>
      </c>
      <c r="M3" s="36">
        <f t="shared" si="0"/>
        <v>28.1496062992126</v>
      </c>
      <c r="N3" s="36">
        <f t="shared" si="0"/>
        <v>27.952755905511811</v>
      </c>
      <c r="O3" s="36">
        <f t="shared" si="0"/>
        <v>27.755905511811026</v>
      </c>
      <c r="P3" s="36">
        <f t="shared" si="0"/>
        <v>27.559055118110237</v>
      </c>
      <c r="Q3" s="36">
        <f>Q4/25.4</f>
        <v>27.362204724409452</v>
      </c>
      <c r="R3" s="36">
        <f>R4/25.4</f>
        <v>27.165354330708663</v>
      </c>
      <c r="U3" s="92"/>
      <c r="V3">
        <v>29.92</v>
      </c>
      <c r="AA3">
        <v>29.72</v>
      </c>
      <c r="AF3">
        <v>29.53</v>
      </c>
      <c r="AK3">
        <v>29.33</v>
      </c>
      <c r="AP3">
        <v>29.13</v>
      </c>
      <c r="AU3">
        <v>28.94</v>
      </c>
      <c r="AZ3">
        <v>28.74</v>
      </c>
      <c r="BE3">
        <v>28.54</v>
      </c>
      <c r="BJ3">
        <v>28.35</v>
      </c>
      <c r="BO3">
        <v>28.15</v>
      </c>
      <c r="BT3">
        <v>27.95</v>
      </c>
      <c r="BY3">
        <v>27.76</v>
      </c>
      <c r="CD3">
        <v>27.56</v>
      </c>
      <c r="CI3">
        <v>27.36</v>
      </c>
      <c r="CN3">
        <v>27.17</v>
      </c>
    </row>
    <row r="4" spans="1:92" ht="18.600000000000001" thickBot="1" x14ac:dyDescent="0.4">
      <c r="C4" s="38" t="s">
        <v>66</v>
      </c>
      <c r="D4" s="39">
        <v>760</v>
      </c>
      <c r="E4" s="40">
        <v>755</v>
      </c>
      <c r="F4" s="40">
        <v>750</v>
      </c>
      <c r="G4" s="40">
        <v>745</v>
      </c>
      <c r="H4" s="40">
        <v>740</v>
      </c>
      <c r="I4" s="41">
        <v>735</v>
      </c>
      <c r="J4" s="40">
        <v>730</v>
      </c>
      <c r="K4" s="40">
        <v>725</v>
      </c>
      <c r="L4" s="40">
        <v>720</v>
      </c>
      <c r="M4" s="40">
        <v>715</v>
      </c>
      <c r="N4" s="40">
        <v>710</v>
      </c>
      <c r="O4" s="40">
        <v>705</v>
      </c>
      <c r="P4" s="40">
        <v>700</v>
      </c>
      <c r="Q4" s="40">
        <v>695</v>
      </c>
      <c r="R4" s="40">
        <v>690</v>
      </c>
      <c r="S4" s="92" t="s">
        <v>68</v>
      </c>
      <c r="T4" s="92" t="s">
        <v>69</v>
      </c>
      <c r="U4" s="92"/>
      <c r="V4" s="94">
        <v>760</v>
      </c>
      <c r="W4" s="94">
        <v>759</v>
      </c>
      <c r="X4" s="94">
        <v>758</v>
      </c>
      <c r="Y4" s="94">
        <v>757</v>
      </c>
      <c r="Z4" s="94">
        <v>756</v>
      </c>
      <c r="AA4">
        <v>755</v>
      </c>
      <c r="AB4" s="94">
        <v>754</v>
      </c>
      <c r="AC4" s="94">
        <v>753</v>
      </c>
      <c r="AD4" s="94">
        <v>752</v>
      </c>
      <c r="AE4" s="94">
        <v>751</v>
      </c>
      <c r="AF4">
        <v>750</v>
      </c>
      <c r="AG4" s="94">
        <v>749</v>
      </c>
      <c r="AH4" s="94">
        <v>748</v>
      </c>
      <c r="AI4" s="94">
        <v>747</v>
      </c>
      <c r="AJ4" s="94">
        <v>746</v>
      </c>
      <c r="AK4">
        <v>745</v>
      </c>
      <c r="AL4" s="94">
        <v>744</v>
      </c>
      <c r="AM4" s="94">
        <v>743</v>
      </c>
      <c r="AN4" s="94">
        <v>742</v>
      </c>
      <c r="AO4" s="94">
        <v>741</v>
      </c>
      <c r="AP4">
        <v>740</v>
      </c>
      <c r="AQ4" s="94">
        <v>739</v>
      </c>
      <c r="AR4" s="94">
        <v>738</v>
      </c>
      <c r="AS4">
        <v>737</v>
      </c>
      <c r="AT4">
        <v>736</v>
      </c>
      <c r="AU4">
        <v>735</v>
      </c>
      <c r="AV4">
        <v>734</v>
      </c>
      <c r="AW4">
        <v>733</v>
      </c>
      <c r="AX4">
        <v>732</v>
      </c>
      <c r="AY4">
        <v>731</v>
      </c>
      <c r="AZ4">
        <v>730</v>
      </c>
      <c r="BA4">
        <v>729</v>
      </c>
      <c r="BB4">
        <v>728</v>
      </c>
      <c r="BC4">
        <v>727</v>
      </c>
      <c r="BD4">
        <v>726</v>
      </c>
      <c r="BE4">
        <v>725</v>
      </c>
      <c r="BF4">
        <v>724</v>
      </c>
      <c r="BG4">
        <v>723</v>
      </c>
      <c r="BH4">
        <v>722</v>
      </c>
      <c r="BI4">
        <v>721</v>
      </c>
      <c r="BJ4">
        <v>720</v>
      </c>
      <c r="BK4">
        <v>719</v>
      </c>
      <c r="BL4">
        <v>718</v>
      </c>
      <c r="BM4">
        <v>717</v>
      </c>
      <c r="BN4">
        <v>716</v>
      </c>
      <c r="BO4">
        <v>715</v>
      </c>
      <c r="BP4">
        <v>714</v>
      </c>
      <c r="BQ4">
        <v>713</v>
      </c>
      <c r="BR4">
        <v>712</v>
      </c>
      <c r="BS4">
        <v>711</v>
      </c>
      <c r="BT4">
        <v>710</v>
      </c>
      <c r="BU4">
        <v>709</v>
      </c>
      <c r="BV4">
        <v>708</v>
      </c>
      <c r="BW4">
        <v>707</v>
      </c>
      <c r="BX4">
        <v>706</v>
      </c>
      <c r="BY4">
        <v>705</v>
      </c>
      <c r="BZ4">
        <v>704</v>
      </c>
      <c r="CA4">
        <v>703</v>
      </c>
      <c r="CB4">
        <v>702</v>
      </c>
      <c r="CC4">
        <v>701</v>
      </c>
      <c r="CD4">
        <v>700</v>
      </c>
      <c r="CE4">
        <v>699</v>
      </c>
      <c r="CF4">
        <v>698</v>
      </c>
      <c r="CG4">
        <v>697</v>
      </c>
      <c r="CH4">
        <v>696</v>
      </c>
      <c r="CI4">
        <v>695</v>
      </c>
      <c r="CJ4">
        <v>694</v>
      </c>
      <c r="CK4">
        <v>693</v>
      </c>
      <c r="CL4">
        <v>692</v>
      </c>
      <c r="CM4">
        <v>691</v>
      </c>
      <c r="CN4">
        <v>690</v>
      </c>
    </row>
    <row r="5" spans="1:92" x14ac:dyDescent="0.25">
      <c r="A5">
        <v>17</v>
      </c>
      <c r="B5" s="42">
        <v>0</v>
      </c>
      <c r="C5" s="43" t="str">
        <f>A5+B5&amp;" 'C"</f>
        <v>17 'C</v>
      </c>
      <c r="D5" s="44">
        <v>9.6300000000000008</v>
      </c>
      <c r="E5" s="45">
        <f>D5*(E$4/760)</f>
        <v>9.5666447368421057</v>
      </c>
      <c r="F5" s="45">
        <f>D5*(F$4/760)</f>
        <v>9.5032894736842106</v>
      </c>
      <c r="G5" s="45">
        <f>D5*(G$4/760)</f>
        <v>9.4399342105263173</v>
      </c>
      <c r="H5" s="46">
        <f>D5*(H$4/760)</f>
        <v>9.3765789473684222</v>
      </c>
      <c r="I5" s="47">
        <f>D5*(I$4/760)</f>
        <v>9.3132236842105272</v>
      </c>
      <c r="J5" s="48">
        <f>D5*(J$4/760)</f>
        <v>9.2498684210526321</v>
      </c>
      <c r="K5" s="45">
        <f>D5*(K$4/760)</f>
        <v>9.186513157894737</v>
      </c>
      <c r="L5" s="45">
        <f>D5*(L$4/760)</f>
        <v>9.1231578947368419</v>
      </c>
      <c r="M5" s="45">
        <f>D5*(M$4/760)</f>
        <v>9.0598026315789486</v>
      </c>
      <c r="N5" s="45">
        <f t="shared" ref="N5:N68" si="1">D5*(N$4/760)</f>
        <v>8.9964473684210535</v>
      </c>
      <c r="O5" s="49">
        <f>D5*(O$4/760)</f>
        <v>8.9330921052631584</v>
      </c>
      <c r="P5" s="49">
        <f>D5*(P$4/760)</f>
        <v>8.8697368421052634</v>
      </c>
      <c r="Q5" s="49">
        <f>D5*(Q$4/760)</f>
        <v>8.8063815789473701</v>
      </c>
      <c r="R5" s="49">
        <f>D5*(R$4/760)</f>
        <v>8.743026315789475</v>
      </c>
      <c r="S5">
        <f>SLOPE(D5:R5,$D$4:$R$4)</f>
        <v>1.2671052631578941E-2</v>
      </c>
      <c r="T5">
        <f>INTERCEPT(D5:R5,$D$4:$R$4)</f>
        <v>7.1054273576010019E-15</v>
      </c>
      <c r="U5">
        <v>17</v>
      </c>
      <c r="V5" s="93">
        <f>($S$5*V4)+$T$5</f>
        <v>9.6300000000000026</v>
      </c>
      <c r="W5" s="93">
        <f t="shared" ref="W5:BY5" si="2">($S$5*W4)+$T$5</f>
        <v>9.6173289473684225</v>
      </c>
      <c r="X5" s="93">
        <f t="shared" si="2"/>
        <v>9.6046578947368442</v>
      </c>
      <c r="Y5" s="93">
        <f t="shared" si="2"/>
        <v>9.5919868421052659</v>
      </c>
      <c r="Z5" s="93">
        <f t="shared" si="2"/>
        <v>9.5793157894736858</v>
      </c>
      <c r="AA5" s="93">
        <f t="shared" si="2"/>
        <v>9.5666447368421075</v>
      </c>
      <c r="AB5" s="93">
        <f t="shared" si="2"/>
        <v>9.5539736842105274</v>
      </c>
      <c r="AC5" s="93">
        <f t="shared" si="2"/>
        <v>9.5413026315789491</v>
      </c>
      <c r="AD5" s="93">
        <f t="shared" si="2"/>
        <v>9.5286315789473708</v>
      </c>
      <c r="AE5" s="93">
        <f t="shared" si="2"/>
        <v>9.5159605263157907</v>
      </c>
      <c r="AF5" s="93">
        <f t="shared" si="2"/>
        <v>9.5032894736842124</v>
      </c>
      <c r="AG5" s="93">
        <f t="shared" si="2"/>
        <v>9.4906184210526341</v>
      </c>
      <c r="AH5" s="93">
        <f t="shared" si="2"/>
        <v>9.477947368421054</v>
      </c>
      <c r="AI5" s="93">
        <f t="shared" si="2"/>
        <v>9.4652763157894757</v>
      </c>
      <c r="AJ5" s="93">
        <f t="shared" si="2"/>
        <v>9.4526052631578974</v>
      </c>
      <c r="AK5" s="93">
        <f t="shared" si="2"/>
        <v>9.4399342105263173</v>
      </c>
      <c r="AL5" s="93">
        <f t="shared" si="2"/>
        <v>9.427263157894739</v>
      </c>
      <c r="AM5" s="93">
        <f t="shared" si="2"/>
        <v>9.4145921052631607</v>
      </c>
      <c r="AN5" s="93">
        <f t="shared" si="2"/>
        <v>9.4019210526315806</v>
      </c>
      <c r="AO5" s="93">
        <f t="shared" si="2"/>
        <v>9.3892500000000023</v>
      </c>
      <c r="AP5" s="93">
        <f t="shared" si="2"/>
        <v>9.3765789473684222</v>
      </c>
      <c r="AQ5" s="93">
        <f t="shared" si="2"/>
        <v>9.3639078947368439</v>
      </c>
      <c r="AR5" s="93">
        <f t="shared" si="2"/>
        <v>9.3512368421052656</v>
      </c>
      <c r="AS5" s="93">
        <f t="shared" si="2"/>
        <v>9.3385657894736855</v>
      </c>
      <c r="AT5" s="93">
        <f t="shared" si="2"/>
        <v>9.3258947368421072</v>
      </c>
      <c r="AU5" s="93">
        <f t="shared" si="2"/>
        <v>9.3132236842105289</v>
      </c>
      <c r="AV5" s="93">
        <f t="shared" si="2"/>
        <v>9.3005526315789488</v>
      </c>
      <c r="AW5" s="93">
        <f t="shared" si="2"/>
        <v>9.2878815789473705</v>
      </c>
      <c r="AX5" s="93">
        <f t="shared" si="2"/>
        <v>9.2752105263157922</v>
      </c>
      <c r="AY5" s="93">
        <f t="shared" si="2"/>
        <v>9.2625394736842122</v>
      </c>
      <c r="AZ5" s="93">
        <f t="shared" si="2"/>
        <v>9.2498684210526338</v>
      </c>
      <c r="BA5" s="93">
        <f t="shared" si="2"/>
        <v>9.2371973684210555</v>
      </c>
      <c r="BB5" s="93">
        <f t="shared" si="2"/>
        <v>9.2245263157894755</v>
      </c>
      <c r="BC5" s="93">
        <f t="shared" si="2"/>
        <v>9.2118552631578972</v>
      </c>
      <c r="BD5" s="93">
        <f t="shared" si="2"/>
        <v>9.1991842105263171</v>
      </c>
      <c r="BE5" s="93">
        <f t="shared" si="2"/>
        <v>9.1865131578947388</v>
      </c>
      <c r="BF5" s="93">
        <f t="shared" si="2"/>
        <v>9.1738421052631605</v>
      </c>
      <c r="BG5" s="93">
        <f t="shared" si="2"/>
        <v>9.1611710526315804</v>
      </c>
      <c r="BH5" s="93">
        <f t="shared" si="2"/>
        <v>9.1485000000000021</v>
      </c>
      <c r="BI5" s="93">
        <f t="shared" si="2"/>
        <v>9.1358289473684238</v>
      </c>
      <c r="BJ5" s="93">
        <f t="shared" si="2"/>
        <v>9.1231578947368437</v>
      </c>
      <c r="BK5" s="93">
        <f t="shared" si="2"/>
        <v>9.1104868421052654</v>
      </c>
      <c r="BL5" s="93">
        <f t="shared" si="2"/>
        <v>9.0978157894736871</v>
      </c>
      <c r="BM5" s="93">
        <f t="shared" si="2"/>
        <v>9.085144736842107</v>
      </c>
      <c r="BN5" s="93">
        <f t="shared" si="2"/>
        <v>9.0724736842105287</v>
      </c>
      <c r="BO5" s="93">
        <f t="shared" si="2"/>
        <v>9.0598026315789504</v>
      </c>
      <c r="BP5" s="93">
        <f t="shared" si="2"/>
        <v>9.0471315789473703</v>
      </c>
      <c r="BQ5" s="93">
        <f t="shared" si="2"/>
        <v>9.034460526315792</v>
      </c>
      <c r="BR5" s="93">
        <f t="shared" si="2"/>
        <v>9.0217894736842119</v>
      </c>
      <c r="BS5" s="93">
        <f t="shared" si="2"/>
        <v>9.0091184210526336</v>
      </c>
      <c r="BT5" s="93">
        <f t="shared" si="2"/>
        <v>8.9964473684210553</v>
      </c>
      <c r="BU5" s="93">
        <f t="shared" si="2"/>
        <v>8.9837763157894752</v>
      </c>
      <c r="BV5" s="93">
        <f t="shared" si="2"/>
        <v>8.9711052631578969</v>
      </c>
      <c r="BW5" s="93">
        <f t="shared" si="2"/>
        <v>8.9584342105263186</v>
      </c>
      <c r="BX5" s="93">
        <f t="shared" si="2"/>
        <v>8.9457631578947385</v>
      </c>
      <c r="BY5" s="93">
        <f t="shared" si="2"/>
        <v>8.9330921052631602</v>
      </c>
      <c r="BZ5" s="93">
        <f t="shared" ref="BZ5:CN5" si="3">($S$5*BZ4)+$T$5</f>
        <v>8.9204210526315819</v>
      </c>
      <c r="CA5" s="93">
        <f t="shared" si="3"/>
        <v>8.9077500000000018</v>
      </c>
      <c r="CB5" s="93">
        <f t="shared" si="3"/>
        <v>8.8950789473684235</v>
      </c>
      <c r="CC5" s="93">
        <f t="shared" si="3"/>
        <v>8.8824078947368452</v>
      </c>
      <c r="CD5" s="93">
        <f t="shared" si="3"/>
        <v>8.8697368421052651</v>
      </c>
      <c r="CE5" s="93">
        <f t="shared" si="3"/>
        <v>8.8570657894736868</v>
      </c>
      <c r="CF5" s="93">
        <f t="shared" si="3"/>
        <v>8.8443947368421068</v>
      </c>
      <c r="CG5" s="93">
        <f t="shared" si="3"/>
        <v>8.8317236842105284</v>
      </c>
      <c r="CH5" s="93">
        <f t="shared" si="3"/>
        <v>8.8190526315789501</v>
      </c>
      <c r="CI5" s="93">
        <f t="shared" si="3"/>
        <v>8.8063815789473701</v>
      </c>
      <c r="CJ5" s="93">
        <f t="shared" si="3"/>
        <v>8.7937105263157918</v>
      </c>
      <c r="CK5" s="93">
        <f t="shared" si="3"/>
        <v>8.7810394736842134</v>
      </c>
      <c r="CL5" s="93">
        <f t="shared" si="3"/>
        <v>8.7683684210526334</v>
      </c>
      <c r="CM5" s="93">
        <f t="shared" si="3"/>
        <v>8.7556973684210551</v>
      </c>
      <c r="CN5" s="93">
        <f t="shared" si="3"/>
        <v>8.7430263157894768</v>
      </c>
    </row>
    <row r="6" spans="1:92" x14ac:dyDescent="0.25">
      <c r="A6">
        <v>17</v>
      </c>
      <c r="B6" s="42">
        <v>0.1</v>
      </c>
      <c r="C6" s="50" t="str">
        <f t="shared" ref="C6:C69" si="4">A6+B6&amp;" 'C"</f>
        <v>17.1 'C</v>
      </c>
      <c r="D6" s="51">
        <v>9.61</v>
      </c>
      <c r="E6" s="52">
        <f t="shared" ref="E6:E69" si="5">D6*(E$4/760)</f>
        <v>9.5467763157894741</v>
      </c>
      <c r="F6" s="52">
        <f t="shared" ref="F6:F69" si="6">D6*(F$4/760)</f>
        <v>9.4835526315789469</v>
      </c>
      <c r="G6" s="52">
        <f t="shared" ref="G6:G69" si="7">D6*(G$4/760)</f>
        <v>9.4203289473684197</v>
      </c>
      <c r="H6" s="53">
        <f t="shared" ref="H6:H69" si="8">D6*(H$4/760)</f>
        <v>9.3571052631578944</v>
      </c>
      <c r="I6" s="54">
        <f t="shared" ref="I6:I69" si="9">D6*(I$4/760)</f>
        <v>9.2938815789473672</v>
      </c>
      <c r="J6" s="55">
        <f t="shared" ref="J6:J69" si="10">D6*(J$4/760)</f>
        <v>9.2306578947368418</v>
      </c>
      <c r="K6" s="52">
        <f t="shared" ref="K6:K69" si="11">D6*(K$4/760)</f>
        <v>9.1674342105263147</v>
      </c>
      <c r="L6" s="52">
        <f t="shared" ref="L6:L69" si="12">D6*(L$4/760)</f>
        <v>9.1042105263157893</v>
      </c>
      <c r="M6" s="52">
        <f t="shared" ref="M6:M69" si="13">D6*(M$4/760)</f>
        <v>9.0409868421052622</v>
      </c>
      <c r="N6" s="56">
        <f t="shared" si="1"/>
        <v>8.9777631578947368</v>
      </c>
      <c r="O6" s="56">
        <f t="shared" ref="O6:O69" si="14">D6*(O$4/760)</f>
        <v>8.9145394736842096</v>
      </c>
      <c r="P6" s="56">
        <f t="shared" ref="P6:P69" si="15">D6*(P$4/760)</f>
        <v>8.8513157894736842</v>
      </c>
      <c r="Q6" s="49">
        <f t="shared" ref="Q6:Q69" si="16">D6*(Q$4/760)</f>
        <v>8.7880921052631571</v>
      </c>
      <c r="R6" s="49">
        <f t="shared" ref="R6:R69" si="17">D6*(R$4/760)</f>
        <v>8.7248684210526317</v>
      </c>
      <c r="S6">
        <f t="shared" ref="S6:S69" si="18">SLOPE(D6:R6,$D$4:$R$4)</f>
        <v>1.2644736842105262E-2</v>
      </c>
      <c r="T6">
        <f t="shared" ref="T6:T69" si="19">INTERCEPT(D6:R6,$D$4:$R$4)</f>
        <v>1.7763568394002505E-15</v>
      </c>
      <c r="U6">
        <v>17.100000000000001</v>
      </c>
      <c r="V6" s="93">
        <f>($S6*$V$4)+$T6</f>
        <v>9.6100000000000012</v>
      </c>
      <c r="W6" s="93">
        <f>($S6*$W$4)+$T6</f>
        <v>9.5973552631578958</v>
      </c>
      <c r="X6" s="93">
        <f>($S6*$X$4)+$T6</f>
        <v>9.5847105263157903</v>
      </c>
      <c r="Y6" s="93">
        <f>($S6*$Y$4)+$T6</f>
        <v>9.5720657894736849</v>
      </c>
      <c r="Z6" s="93">
        <f>($S6*$Z$4)+$T6</f>
        <v>9.5594210526315795</v>
      </c>
      <c r="AA6" s="93">
        <f t="shared" ref="AA6:BF6" si="20">($S6*AA$4)+$T6</f>
        <v>9.5467763157894741</v>
      </c>
      <c r="AB6" s="93">
        <f t="shared" si="20"/>
        <v>9.5341315789473704</v>
      </c>
      <c r="AC6" s="93">
        <f t="shared" si="20"/>
        <v>9.521486842105265</v>
      </c>
      <c r="AD6" s="93">
        <f t="shared" si="20"/>
        <v>9.5088421052631595</v>
      </c>
      <c r="AE6" s="93">
        <f t="shared" si="20"/>
        <v>9.4961973684210541</v>
      </c>
      <c r="AF6" s="93">
        <f t="shared" si="20"/>
        <v>9.4835526315789487</v>
      </c>
      <c r="AG6" s="93">
        <f t="shared" si="20"/>
        <v>9.4709078947368432</v>
      </c>
      <c r="AH6" s="93">
        <f t="shared" si="20"/>
        <v>9.4582631578947378</v>
      </c>
      <c r="AI6" s="93">
        <f t="shared" si="20"/>
        <v>9.4456184210526324</v>
      </c>
      <c r="AJ6" s="93">
        <f t="shared" si="20"/>
        <v>9.432973684210527</v>
      </c>
      <c r="AK6" s="93">
        <f t="shared" si="20"/>
        <v>9.4203289473684215</v>
      </c>
      <c r="AL6" s="93">
        <f t="shared" si="20"/>
        <v>9.4076842105263179</v>
      </c>
      <c r="AM6" s="93">
        <f t="shared" si="20"/>
        <v>9.3950394736842124</v>
      </c>
      <c r="AN6" s="93">
        <f t="shared" si="20"/>
        <v>9.382394736842107</v>
      </c>
      <c r="AO6" s="93">
        <f t="shared" si="20"/>
        <v>9.3697500000000016</v>
      </c>
      <c r="AP6" s="93">
        <f t="shared" si="20"/>
        <v>9.3571052631578961</v>
      </c>
      <c r="AQ6" s="93">
        <f t="shared" si="20"/>
        <v>9.3444605263157907</v>
      </c>
      <c r="AR6" s="93">
        <f t="shared" si="20"/>
        <v>9.3318157894736853</v>
      </c>
      <c r="AS6" s="93">
        <f t="shared" si="20"/>
        <v>9.3191710526315799</v>
      </c>
      <c r="AT6" s="93">
        <f t="shared" si="20"/>
        <v>9.3065263157894744</v>
      </c>
      <c r="AU6" s="93">
        <f t="shared" si="20"/>
        <v>9.293881578947369</v>
      </c>
      <c r="AV6" s="93">
        <f t="shared" si="20"/>
        <v>9.2812368421052636</v>
      </c>
      <c r="AW6" s="93">
        <f t="shared" si="20"/>
        <v>9.2685921052631599</v>
      </c>
      <c r="AX6" s="93">
        <f t="shared" si="20"/>
        <v>9.2559473684210545</v>
      </c>
      <c r="AY6" s="93">
        <f t="shared" si="20"/>
        <v>9.243302631578949</v>
      </c>
      <c r="AZ6" s="93">
        <f t="shared" si="20"/>
        <v>9.2306578947368436</v>
      </c>
      <c r="BA6" s="93">
        <f t="shared" si="20"/>
        <v>9.2180131578947382</v>
      </c>
      <c r="BB6" s="93">
        <f t="shared" si="20"/>
        <v>9.2053684210526328</v>
      </c>
      <c r="BC6" s="93">
        <f t="shared" si="20"/>
        <v>9.1927236842105273</v>
      </c>
      <c r="BD6" s="93">
        <f t="shared" si="20"/>
        <v>9.1800789473684219</v>
      </c>
      <c r="BE6" s="93">
        <f t="shared" si="20"/>
        <v>9.1674342105263165</v>
      </c>
      <c r="BF6" s="93">
        <f t="shared" si="20"/>
        <v>9.154789473684211</v>
      </c>
      <c r="BG6" s="93">
        <f t="shared" ref="BG6:CM6" si="21">($S6*BG$4)+$T6</f>
        <v>9.1421447368421074</v>
      </c>
      <c r="BH6" s="93">
        <f t="shared" si="21"/>
        <v>9.1295000000000019</v>
      </c>
      <c r="BI6" s="93">
        <f t="shared" si="21"/>
        <v>9.1168552631578965</v>
      </c>
      <c r="BJ6" s="93">
        <f t="shared" si="21"/>
        <v>9.1042105263157911</v>
      </c>
      <c r="BK6" s="93">
        <f t="shared" si="21"/>
        <v>9.0915657894736857</v>
      </c>
      <c r="BL6" s="93">
        <f t="shared" si="21"/>
        <v>9.0789210526315802</v>
      </c>
      <c r="BM6" s="93">
        <f t="shared" si="21"/>
        <v>9.0662763157894748</v>
      </c>
      <c r="BN6" s="93">
        <f t="shared" si="21"/>
        <v>9.0536315789473694</v>
      </c>
      <c r="BO6" s="93">
        <f t="shared" si="21"/>
        <v>9.0409868421052639</v>
      </c>
      <c r="BP6" s="93">
        <f t="shared" si="21"/>
        <v>9.0283421052631585</v>
      </c>
      <c r="BQ6" s="93">
        <f t="shared" si="21"/>
        <v>9.0156973684210531</v>
      </c>
      <c r="BR6" s="93">
        <f t="shared" si="21"/>
        <v>9.0030526315789494</v>
      </c>
      <c r="BS6" s="93">
        <f t="shared" si="21"/>
        <v>8.990407894736844</v>
      </c>
      <c r="BT6" s="93">
        <f t="shared" si="21"/>
        <v>8.9777631578947386</v>
      </c>
      <c r="BU6" s="93">
        <f t="shared" si="21"/>
        <v>8.9651184210526331</v>
      </c>
      <c r="BV6" s="93">
        <f t="shared" si="21"/>
        <v>8.9524736842105277</v>
      </c>
      <c r="BW6" s="93">
        <f t="shared" si="21"/>
        <v>8.9398289473684223</v>
      </c>
      <c r="BX6" s="93">
        <f t="shared" si="21"/>
        <v>8.9271842105263168</v>
      </c>
      <c r="BY6" s="93">
        <f t="shared" si="21"/>
        <v>8.9145394736842114</v>
      </c>
      <c r="BZ6" s="93">
        <f t="shared" si="21"/>
        <v>8.901894736842106</v>
      </c>
      <c r="CA6" s="93">
        <f t="shared" si="21"/>
        <v>8.8892500000000005</v>
      </c>
      <c r="CB6" s="93">
        <f t="shared" si="21"/>
        <v>8.8766052631578969</v>
      </c>
      <c r="CC6" s="93">
        <f t="shared" si="21"/>
        <v>8.8639605263157915</v>
      </c>
      <c r="CD6" s="93">
        <f t="shared" si="21"/>
        <v>8.851315789473686</v>
      </c>
      <c r="CE6" s="93">
        <f t="shared" si="21"/>
        <v>8.8386710526315806</v>
      </c>
      <c r="CF6" s="93">
        <f t="shared" si="21"/>
        <v>8.8260263157894752</v>
      </c>
      <c r="CG6" s="93">
        <f t="shared" si="21"/>
        <v>8.8133815789473697</v>
      </c>
      <c r="CH6" s="93">
        <f t="shared" si="21"/>
        <v>8.8007368421052643</v>
      </c>
      <c r="CI6" s="93">
        <f t="shared" si="21"/>
        <v>8.7880921052631589</v>
      </c>
      <c r="CJ6" s="93">
        <f t="shared" si="21"/>
        <v>8.7754473684210534</v>
      </c>
      <c r="CK6" s="93">
        <f t="shared" si="21"/>
        <v>8.762802631578948</v>
      </c>
      <c r="CL6" s="93">
        <f t="shared" si="21"/>
        <v>8.7501578947368426</v>
      </c>
      <c r="CM6" s="93">
        <f t="shared" si="21"/>
        <v>8.7375131578947389</v>
      </c>
      <c r="CN6" s="93">
        <f t="shared" ref="CN6:CN69" si="22">($S6*CN$4)+$T6</f>
        <v>8.7248684210526335</v>
      </c>
    </row>
    <row r="7" spans="1:92" x14ac:dyDescent="0.25">
      <c r="A7">
        <v>17</v>
      </c>
      <c r="B7" s="42">
        <v>0.2</v>
      </c>
      <c r="C7" s="50" t="str">
        <f t="shared" si="4"/>
        <v>17.2 'C</v>
      </c>
      <c r="D7" s="51">
        <v>9.59</v>
      </c>
      <c r="E7" s="52">
        <f t="shared" si="5"/>
        <v>9.5269078947368424</v>
      </c>
      <c r="F7" s="52">
        <f t="shared" si="6"/>
        <v>9.4638157894736832</v>
      </c>
      <c r="G7" s="52">
        <f t="shared" si="7"/>
        <v>9.4007236842105257</v>
      </c>
      <c r="H7" s="53">
        <f t="shared" si="8"/>
        <v>9.3376315789473683</v>
      </c>
      <c r="I7" s="54">
        <f t="shared" si="9"/>
        <v>9.2745394736842091</v>
      </c>
      <c r="J7" s="55">
        <f t="shared" si="10"/>
        <v>9.2114473684210516</v>
      </c>
      <c r="K7" s="52">
        <f t="shared" si="11"/>
        <v>9.1483552631578942</v>
      </c>
      <c r="L7" s="52">
        <f t="shared" si="12"/>
        <v>9.0852631578947367</v>
      </c>
      <c r="M7" s="52">
        <f t="shared" si="13"/>
        <v>9.0221710526315793</v>
      </c>
      <c r="N7" s="56">
        <f t="shared" si="1"/>
        <v>8.9590789473684218</v>
      </c>
      <c r="O7" s="56">
        <f t="shared" si="14"/>
        <v>8.8959868421052644</v>
      </c>
      <c r="P7" s="56">
        <f t="shared" si="15"/>
        <v>8.8328947368421051</v>
      </c>
      <c r="Q7" s="49">
        <f t="shared" si="16"/>
        <v>8.7698026315789477</v>
      </c>
      <c r="R7" s="49">
        <f t="shared" si="17"/>
        <v>8.7067105263157902</v>
      </c>
      <c r="S7">
        <f t="shared" si="18"/>
        <v>1.2618421052631562E-2</v>
      </c>
      <c r="T7">
        <f t="shared" si="19"/>
        <v>1.2434497875801753E-14</v>
      </c>
      <c r="U7">
        <v>17.2</v>
      </c>
      <c r="V7" s="93">
        <f t="shared" ref="V7:V70" si="23">($S7*$V$4)+$T7</f>
        <v>9.59</v>
      </c>
      <c r="W7" s="93">
        <f t="shared" ref="W7:W70" si="24">($S7*$W$4)+$T7</f>
        <v>9.5773815789473673</v>
      </c>
      <c r="X7" s="93">
        <f t="shared" ref="X7:X70" si="25">($S7*$X$4)+$T7</f>
        <v>9.5647631578947365</v>
      </c>
      <c r="Y7" s="93">
        <f t="shared" ref="Y7:Y70" si="26">($S7*$Y$4)+$T7</f>
        <v>9.552144736842104</v>
      </c>
      <c r="Z7" s="93">
        <f t="shared" ref="Z7:Z70" si="27">($S7*$Z$4)+$T7</f>
        <v>9.5395263157894732</v>
      </c>
      <c r="AA7" s="93">
        <f t="shared" ref="AA7:AA70" si="28">($S7*$AA$4)+$T7</f>
        <v>9.5269078947368424</v>
      </c>
      <c r="AB7" s="93">
        <f t="shared" ref="AB7:BG7" si="29">($S7*AB$4)+$T7</f>
        <v>9.5142894736842099</v>
      </c>
      <c r="AC7" s="93">
        <f t="shared" si="29"/>
        <v>9.5016710526315791</v>
      </c>
      <c r="AD7" s="93">
        <f t="shared" si="29"/>
        <v>9.4890526315789465</v>
      </c>
      <c r="AE7" s="93">
        <f t="shared" si="29"/>
        <v>9.4764342105263157</v>
      </c>
      <c r="AF7" s="93">
        <f t="shared" si="29"/>
        <v>9.4638157894736832</v>
      </c>
      <c r="AG7" s="93">
        <f t="shared" si="29"/>
        <v>9.4511973684210524</v>
      </c>
      <c r="AH7" s="93">
        <f t="shared" si="29"/>
        <v>9.4385789473684198</v>
      </c>
      <c r="AI7" s="93">
        <f t="shared" si="29"/>
        <v>9.4259605263157891</v>
      </c>
      <c r="AJ7" s="93">
        <f t="shared" si="29"/>
        <v>9.4133421052631583</v>
      </c>
      <c r="AK7" s="93">
        <f t="shared" si="29"/>
        <v>9.4007236842105257</v>
      </c>
      <c r="AL7" s="93">
        <f t="shared" si="29"/>
        <v>9.388105263157895</v>
      </c>
      <c r="AM7" s="93">
        <f t="shared" si="29"/>
        <v>9.3754868421052624</v>
      </c>
      <c r="AN7" s="93">
        <f t="shared" si="29"/>
        <v>9.3628684210526316</v>
      </c>
      <c r="AO7" s="93">
        <f t="shared" si="29"/>
        <v>9.3502499999999991</v>
      </c>
      <c r="AP7" s="93">
        <f t="shared" si="29"/>
        <v>9.3376315789473683</v>
      </c>
      <c r="AQ7" s="93">
        <f t="shared" si="29"/>
        <v>9.3250131578947357</v>
      </c>
      <c r="AR7" s="93">
        <f t="shared" si="29"/>
        <v>9.3123947368421049</v>
      </c>
      <c r="AS7" s="93">
        <f t="shared" si="29"/>
        <v>9.2997763157894742</v>
      </c>
      <c r="AT7" s="93">
        <f t="shared" si="29"/>
        <v>9.2871578947368416</v>
      </c>
      <c r="AU7" s="93">
        <f t="shared" si="29"/>
        <v>9.2745394736842108</v>
      </c>
      <c r="AV7" s="93">
        <f t="shared" si="29"/>
        <v>9.2619210526315783</v>
      </c>
      <c r="AW7" s="93">
        <f t="shared" si="29"/>
        <v>9.2493026315789475</v>
      </c>
      <c r="AX7" s="93">
        <f t="shared" si="29"/>
        <v>9.2366842105263149</v>
      </c>
      <c r="AY7" s="93">
        <f t="shared" si="29"/>
        <v>9.2240657894736842</v>
      </c>
      <c r="AZ7" s="93">
        <f t="shared" si="29"/>
        <v>9.2114473684210534</v>
      </c>
      <c r="BA7" s="93">
        <f t="shared" si="29"/>
        <v>9.1988289473684208</v>
      </c>
      <c r="BB7" s="93">
        <f t="shared" si="29"/>
        <v>9.18621052631579</v>
      </c>
      <c r="BC7" s="93">
        <f t="shared" si="29"/>
        <v>9.1735921052631575</v>
      </c>
      <c r="BD7" s="93">
        <f t="shared" si="29"/>
        <v>9.1609736842105267</v>
      </c>
      <c r="BE7" s="93">
        <f t="shared" si="29"/>
        <v>9.1483552631578942</v>
      </c>
      <c r="BF7" s="93">
        <f t="shared" si="29"/>
        <v>9.1357368421052634</v>
      </c>
      <c r="BG7" s="93">
        <f t="shared" si="29"/>
        <v>9.1231184210526308</v>
      </c>
      <c r="BH7" s="93">
        <f t="shared" ref="BH7:CM7" si="30">($S7*BH$4)+$T7</f>
        <v>9.1105</v>
      </c>
      <c r="BI7" s="93">
        <f t="shared" si="30"/>
        <v>9.0978815789473693</v>
      </c>
      <c r="BJ7" s="93">
        <f t="shared" si="30"/>
        <v>9.0852631578947367</v>
      </c>
      <c r="BK7" s="93">
        <f t="shared" si="30"/>
        <v>9.0726447368421059</v>
      </c>
      <c r="BL7" s="93">
        <f t="shared" si="30"/>
        <v>9.0600263157894734</v>
      </c>
      <c r="BM7" s="93">
        <f t="shared" si="30"/>
        <v>9.0474078947368426</v>
      </c>
      <c r="BN7" s="93">
        <f t="shared" si="30"/>
        <v>9.03478947368421</v>
      </c>
      <c r="BO7" s="93">
        <f t="shared" si="30"/>
        <v>9.0221710526315793</v>
      </c>
      <c r="BP7" s="93">
        <f t="shared" si="30"/>
        <v>9.0095526315789467</v>
      </c>
      <c r="BQ7" s="93">
        <f t="shared" si="30"/>
        <v>8.9969342105263159</v>
      </c>
      <c r="BR7" s="93">
        <f t="shared" si="30"/>
        <v>8.9843157894736851</v>
      </c>
      <c r="BS7" s="93">
        <f t="shared" si="30"/>
        <v>8.9716973684210526</v>
      </c>
      <c r="BT7" s="93">
        <f t="shared" si="30"/>
        <v>8.9590789473684218</v>
      </c>
      <c r="BU7" s="93">
        <f t="shared" si="30"/>
        <v>8.9464605263157893</v>
      </c>
      <c r="BV7" s="93">
        <f t="shared" si="30"/>
        <v>8.9338421052631585</v>
      </c>
      <c r="BW7" s="93">
        <f t="shared" si="30"/>
        <v>8.9212236842105259</v>
      </c>
      <c r="BX7" s="93">
        <f t="shared" si="30"/>
        <v>8.9086052631578951</v>
      </c>
      <c r="BY7" s="93">
        <f t="shared" si="30"/>
        <v>8.8959868421052644</v>
      </c>
      <c r="BZ7" s="93">
        <f t="shared" si="30"/>
        <v>8.8833684210526318</v>
      </c>
      <c r="CA7" s="93">
        <f t="shared" si="30"/>
        <v>8.870750000000001</v>
      </c>
      <c r="CB7" s="93">
        <f t="shared" si="30"/>
        <v>8.8581315789473685</v>
      </c>
      <c r="CC7" s="93">
        <f t="shared" si="30"/>
        <v>8.8455131578947377</v>
      </c>
      <c r="CD7" s="93">
        <f t="shared" si="30"/>
        <v>8.8328947368421051</v>
      </c>
      <c r="CE7" s="93">
        <f t="shared" si="30"/>
        <v>8.8202763157894744</v>
      </c>
      <c r="CF7" s="93">
        <f t="shared" si="30"/>
        <v>8.8076578947368418</v>
      </c>
      <c r="CG7" s="93">
        <f t="shared" si="30"/>
        <v>8.795039473684211</v>
      </c>
      <c r="CH7" s="93">
        <f t="shared" si="30"/>
        <v>8.7824210526315802</v>
      </c>
      <c r="CI7" s="93">
        <f t="shared" si="30"/>
        <v>8.7698026315789477</v>
      </c>
      <c r="CJ7" s="93">
        <f t="shared" si="30"/>
        <v>8.7571842105263169</v>
      </c>
      <c r="CK7" s="93">
        <f t="shared" si="30"/>
        <v>8.7445657894736843</v>
      </c>
      <c r="CL7" s="93">
        <f t="shared" si="30"/>
        <v>8.7319473684210536</v>
      </c>
      <c r="CM7" s="93">
        <f t="shared" si="30"/>
        <v>8.719328947368421</v>
      </c>
      <c r="CN7" s="93">
        <f t="shared" si="22"/>
        <v>8.7067105263157902</v>
      </c>
    </row>
    <row r="8" spans="1:92" x14ac:dyDescent="0.25">
      <c r="A8">
        <v>17</v>
      </c>
      <c r="B8" s="42">
        <v>0.3</v>
      </c>
      <c r="C8" s="50" t="str">
        <f t="shared" si="4"/>
        <v>17.3 'C</v>
      </c>
      <c r="D8" s="51">
        <v>9.57</v>
      </c>
      <c r="E8" s="52">
        <f t="shared" si="5"/>
        <v>9.5070394736842108</v>
      </c>
      <c r="F8" s="52">
        <f t="shared" si="6"/>
        <v>9.4440789473684212</v>
      </c>
      <c r="G8" s="52">
        <f t="shared" si="7"/>
        <v>9.3811184210526317</v>
      </c>
      <c r="H8" s="53">
        <f t="shared" si="8"/>
        <v>9.3181578947368422</v>
      </c>
      <c r="I8" s="54">
        <f t="shared" si="9"/>
        <v>9.2551973684210527</v>
      </c>
      <c r="J8" s="55">
        <f t="shared" si="10"/>
        <v>9.1922368421052632</v>
      </c>
      <c r="K8" s="52">
        <f t="shared" si="11"/>
        <v>9.1292763157894736</v>
      </c>
      <c r="L8" s="52">
        <f t="shared" si="12"/>
        <v>9.0663157894736841</v>
      </c>
      <c r="M8" s="52">
        <f t="shared" si="13"/>
        <v>9.0033552631578946</v>
      </c>
      <c r="N8" s="56">
        <f t="shared" si="1"/>
        <v>8.9403947368421051</v>
      </c>
      <c r="O8" s="56">
        <f t="shared" si="14"/>
        <v>8.8774342105263173</v>
      </c>
      <c r="P8" s="56">
        <f t="shared" si="15"/>
        <v>8.814473684210526</v>
      </c>
      <c r="Q8" s="49">
        <f t="shared" si="16"/>
        <v>8.7515131578947365</v>
      </c>
      <c r="R8" s="49">
        <f t="shared" si="17"/>
        <v>8.6885526315789487</v>
      </c>
      <c r="S8">
        <f t="shared" si="18"/>
        <v>1.2592105263157892E-2</v>
      </c>
      <c r="T8">
        <f t="shared" si="19"/>
        <v>1.7763568394002505E-15</v>
      </c>
      <c r="U8">
        <v>17.3</v>
      </c>
      <c r="V8" s="93">
        <f t="shared" si="23"/>
        <v>9.57</v>
      </c>
      <c r="W8" s="93">
        <f t="shared" si="24"/>
        <v>9.5574078947368424</v>
      </c>
      <c r="X8" s="93">
        <f t="shared" si="25"/>
        <v>9.5448157894736845</v>
      </c>
      <c r="Y8" s="93">
        <f t="shared" si="26"/>
        <v>9.5322236842105266</v>
      </c>
      <c r="Z8" s="93">
        <f t="shared" si="27"/>
        <v>9.5196315789473687</v>
      </c>
      <c r="AA8" s="93">
        <f t="shared" si="28"/>
        <v>9.5070394736842108</v>
      </c>
      <c r="AB8" s="93">
        <f t="shared" ref="AB8:AF71" si="31">($S8*AB$4)+$T8</f>
        <v>9.4944473684210529</v>
      </c>
      <c r="AC8" s="93">
        <f t="shared" ref="AC8:AL21" si="32">($S8*AC$4)+$T8</f>
        <v>9.481855263157895</v>
      </c>
      <c r="AD8" s="93">
        <f t="shared" si="32"/>
        <v>9.469263157894737</v>
      </c>
      <c r="AE8" s="93">
        <f t="shared" si="32"/>
        <v>9.4566710526315791</v>
      </c>
      <c r="AF8" s="93">
        <f t="shared" si="32"/>
        <v>9.4440789473684212</v>
      </c>
      <c r="AG8" s="93">
        <f t="shared" si="32"/>
        <v>9.4314868421052633</v>
      </c>
      <c r="AH8" s="93">
        <f t="shared" si="32"/>
        <v>9.4188947368421054</v>
      </c>
      <c r="AI8" s="93">
        <f t="shared" si="32"/>
        <v>9.4063026315789475</v>
      </c>
      <c r="AJ8" s="93">
        <f t="shared" si="32"/>
        <v>9.3937105263157896</v>
      </c>
      <c r="AK8" s="93">
        <f t="shared" si="32"/>
        <v>9.3811184210526317</v>
      </c>
      <c r="AL8" s="93">
        <f t="shared" si="32"/>
        <v>9.3685263157894738</v>
      </c>
      <c r="AM8" s="93">
        <f t="shared" ref="AM8:AP71" si="33">($S8*AM$4)+$T8</f>
        <v>9.3559342105263159</v>
      </c>
      <c r="AN8" s="93">
        <f t="shared" si="33"/>
        <v>9.343342105263158</v>
      </c>
      <c r="AO8" s="93">
        <f t="shared" si="33"/>
        <v>9.3307500000000001</v>
      </c>
      <c r="AP8" s="93">
        <f t="shared" si="33"/>
        <v>9.3181578947368422</v>
      </c>
      <c r="AQ8" s="93">
        <f t="shared" ref="AQ8:AZ17" si="34">($S8*AQ$4)+$T8</f>
        <v>9.3055657894736843</v>
      </c>
      <c r="AR8" s="93">
        <f t="shared" si="34"/>
        <v>9.2929736842105264</v>
      </c>
      <c r="AS8" s="93">
        <f t="shared" si="34"/>
        <v>9.2803815789473685</v>
      </c>
      <c r="AT8" s="93">
        <f t="shared" si="34"/>
        <v>9.2677894736842106</v>
      </c>
      <c r="AU8" s="93">
        <f t="shared" si="34"/>
        <v>9.2551973684210527</v>
      </c>
      <c r="AV8" s="93">
        <f t="shared" si="34"/>
        <v>9.2426052631578948</v>
      </c>
      <c r="AW8" s="93">
        <f t="shared" si="34"/>
        <v>9.2300131578947369</v>
      </c>
      <c r="AX8" s="93">
        <f t="shared" si="34"/>
        <v>9.217421052631579</v>
      </c>
      <c r="AY8" s="93">
        <f t="shared" si="34"/>
        <v>9.2048289473684211</v>
      </c>
      <c r="AZ8" s="93">
        <f t="shared" si="34"/>
        <v>9.1922368421052632</v>
      </c>
      <c r="BA8" s="93">
        <f t="shared" ref="BA8:BJ17" si="35">($S8*BA$4)+$T8</f>
        <v>9.1796447368421052</v>
      </c>
      <c r="BB8" s="93">
        <f t="shared" si="35"/>
        <v>9.1670526315789473</v>
      </c>
      <c r="BC8" s="93">
        <f t="shared" si="35"/>
        <v>9.1544605263157894</v>
      </c>
      <c r="BD8" s="93">
        <f t="shared" si="35"/>
        <v>9.1418684210526315</v>
      </c>
      <c r="BE8" s="93">
        <f t="shared" si="35"/>
        <v>9.1292763157894736</v>
      </c>
      <c r="BF8" s="93">
        <f t="shared" si="35"/>
        <v>9.1166842105263157</v>
      </c>
      <c r="BG8" s="93">
        <f t="shared" si="35"/>
        <v>9.1040921052631578</v>
      </c>
      <c r="BH8" s="93">
        <f t="shared" si="35"/>
        <v>9.0914999999999999</v>
      </c>
      <c r="BI8" s="93">
        <f t="shared" si="35"/>
        <v>9.078907894736842</v>
      </c>
      <c r="BJ8" s="93">
        <f t="shared" si="35"/>
        <v>9.0663157894736841</v>
      </c>
      <c r="BK8" s="93">
        <f t="shared" ref="BK8:BT17" si="36">($S8*BK$4)+$T8</f>
        <v>9.0537236842105262</v>
      </c>
      <c r="BL8" s="93">
        <f t="shared" si="36"/>
        <v>9.0411315789473683</v>
      </c>
      <c r="BM8" s="93">
        <f t="shared" si="36"/>
        <v>9.0285394736842104</v>
      </c>
      <c r="BN8" s="93">
        <f t="shared" si="36"/>
        <v>9.0159473684210525</v>
      </c>
      <c r="BO8" s="93">
        <f t="shared" si="36"/>
        <v>9.0033552631578946</v>
      </c>
      <c r="BP8" s="93">
        <f t="shared" si="36"/>
        <v>8.9907631578947367</v>
      </c>
      <c r="BQ8" s="93">
        <f t="shared" si="36"/>
        <v>8.9781710526315788</v>
      </c>
      <c r="BR8" s="93">
        <f t="shared" si="36"/>
        <v>8.9655789473684209</v>
      </c>
      <c r="BS8" s="93">
        <f t="shared" si="36"/>
        <v>8.952986842105263</v>
      </c>
      <c r="BT8" s="93">
        <f t="shared" si="36"/>
        <v>8.9403947368421051</v>
      </c>
      <c r="BU8" s="93">
        <f t="shared" ref="BU8:CD17" si="37">($S8*BU$4)+$T8</f>
        <v>8.9278026315789472</v>
      </c>
      <c r="BV8" s="93">
        <f t="shared" si="37"/>
        <v>8.9152105263157893</v>
      </c>
      <c r="BW8" s="93">
        <f t="shared" si="37"/>
        <v>8.9026184210526313</v>
      </c>
      <c r="BX8" s="93">
        <f t="shared" si="37"/>
        <v>8.8900263157894734</v>
      </c>
      <c r="BY8" s="93">
        <f t="shared" si="37"/>
        <v>8.8774342105263155</v>
      </c>
      <c r="BZ8" s="93">
        <f t="shared" si="37"/>
        <v>8.8648421052631576</v>
      </c>
      <c r="CA8" s="93">
        <f t="shared" si="37"/>
        <v>8.8522499999999997</v>
      </c>
      <c r="CB8" s="93">
        <f t="shared" si="37"/>
        <v>8.8396578947368418</v>
      </c>
      <c r="CC8" s="93">
        <f t="shared" si="37"/>
        <v>8.8270657894736839</v>
      </c>
      <c r="CD8" s="93">
        <f t="shared" si="37"/>
        <v>8.814473684210526</v>
      </c>
      <c r="CE8" s="93">
        <f t="shared" ref="CE8:CM17" si="38">($S8*CE$4)+$T8</f>
        <v>8.8018815789473681</v>
      </c>
      <c r="CF8" s="93">
        <f t="shared" si="38"/>
        <v>8.7892894736842102</v>
      </c>
      <c r="CG8" s="93">
        <f t="shared" si="38"/>
        <v>8.7766973684210523</v>
      </c>
      <c r="CH8" s="93">
        <f t="shared" si="38"/>
        <v>8.7641052631578944</v>
      </c>
      <c r="CI8" s="93">
        <f t="shared" si="38"/>
        <v>8.7515131578947365</v>
      </c>
      <c r="CJ8" s="93">
        <f t="shared" si="38"/>
        <v>8.7389210526315786</v>
      </c>
      <c r="CK8" s="93">
        <f t="shared" si="38"/>
        <v>8.7263289473684207</v>
      </c>
      <c r="CL8" s="93">
        <f t="shared" si="38"/>
        <v>8.7137368421052628</v>
      </c>
      <c r="CM8" s="93">
        <f t="shared" si="38"/>
        <v>8.7011447368421049</v>
      </c>
      <c r="CN8" s="93">
        <f t="shared" si="22"/>
        <v>8.688552631578947</v>
      </c>
    </row>
    <row r="9" spans="1:92" x14ac:dyDescent="0.25">
      <c r="A9">
        <v>17</v>
      </c>
      <c r="B9" s="42">
        <v>0.4</v>
      </c>
      <c r="C9" s="50" t="str">
        <f t="shared" si="4"/>
        <v>17.4 'C</v>
      </c>
      <c r="D9" s="51">
        <v>9.5500000000000007</v>
      </c>
      <c r="E9" s="52">
        <f t="shared" si="5"/>
        <v>9.4871710526315791</v>
      </c>
      <c r="F9" s="52">
        <f t="shared" si="6"/>
        <v>9.4243421052631575</v>
      </c>
      <c r="G9" s="52">
        <f t="shared" si="7"/>
        <v>9.3615131578947377</v>
      </c>
      <c r="H9" s="53">
        <f t="shared" si="8"/>
        <v>9.2986842105263161</v>
      </c>
      <c r="I9" s="54">
        <f t="shared" si="9"/>
        <v>9.2358552631578945</v>
      </c>
      <c r="J9" s="55">
        <f t="shared" si="10"/>
        <v>9.1730263157894747</v>
      </c>
      <c r="K9" s="52">
        <f t="shared" si="11"/>
        <v>9.1101973684210531</v>
      </c>
      <c r="L9" s="52">
        <f t="shared" si="12"/>
        <v>9.0473684210526315</v>
      </c>
      <c r="M9" s="56">
        <f t="shared" si="13"/>
        <v>8.9845394736842117</v>
      </c>
      <c r="N9" s="56">
        <f t="shared" si="1"/>
        <v>8.9217105263157901</v>
      </c>
      <c r="O9" s="56">
        <f t="shared" si="14"/>
        <v>8.8588815789473703</v>
      </c>
      <c r="P9" s="56">
        <f t="shared" si="15"/>
        <v>8.7960526315789487</v>
      </c>
      <c r="Q9" s="49">
        <f t="shared" si="16"/>
        <v>8.7332236842105271</v>
      </c>
      <c r="R9" s="49">
        <f t="shared" si="17"/>
        <v>8.6703947368421055</v>
      </c>
      <c r="S9">
        <f t="shared" si="18"/>
        <v>1.2565789473684197E-2</v>
      </c>
      <c r="T9">
        <f t="shared" si="19"/>
        <v>1.0658141036401503E-14</v>
      </c>
      <c r="U9">
        <v>17.399999999999999</v>
      </c>
      <c r="V9" s="93">
        <f t="shared" si="23"/>
        <v>9.5500000000000007</v>
      </c>
      <c r="W9" s="93">
        <f t="shared" si="24"/>
        <v>9.5374342105263157</v>
      </c>
      <c r="X9" s="93">
        <f t="shared" si="25"/>
        <v>9.5248684210526324</v>
      </c>
      <c r="Y9" s="93">
        <f t="shared" si="26"/>
        <v>9.5123026315789474</v>
      </c>
      <c r="Z9" s="93">
        <f t="shared" si="27"/>
        <v>9.4997368421052641</v>
      </c>
      <c r="AA9" s="93">
        <f t="shared" si="28"/>
        <v>9.4871710526315791</v>
      </c>
      <c r="AB9" s="93">
        <f t="shared" si="31"/>
        <v>9.4746052631578959</v>
      </c>
      <c r="AC9" s="93">
        <f t="shared" si="32"/>
        <v>9.4620394736842108</v>
      </c>
      <c r="AD9" s="93">
        <f t="shared" si="32"/>
        <v>9.4494736842105276</v>
      </c>
      <c r="AE9" s="93">
        <f t="shared" si="32"/>
        <v>9.4369078947368426</v>
      </c>
      <c r="AF9" s="93">
        <f t="shared" si="32"/>
        <v>9.4243421052631575</v>
      </c>
      <c r="AG9" s="93">
        <f t="shared" si="32"/>
        <v>9.4117763157894743</v>
      </c>
      <c r="AH9" s="93">
        <f t="shared" si="32"/>
        <v>9.3992105263157892</v>
      </c>
      <c r="AI9" s="93">
        <f t="shared" si="32"/>
        <v>9.386644736842106</v>
      </c>
      <c r="AJ9" s="93">
        <f t="shared" si="32"/>
        <v>9.374078947368421</v>
      </c>
      <c r="AK9" s="93">
        <f t="shared" si="32"/>
        <v>9.3615131578947377</v>
      </c>
      <c r="AL9" s="93">
        <f t="shared" si="32"/>
        <v>9.3489473684210527</v>
      </c>
      <c r="AM9" s="93">
        <f t="shared" si="33"/>
        <v>9.3363815789473694</v>
      </c>
      <c r="AN9" s="93">
        <f t="shared" si="33"/>
        <v>9.3238157894736844</v>
      </c>
      <c r="AO9" s="93">
        <f t="shared" si="33"/>
        <v>9.3112500000000011</v>
      </c>
      <c r="AP9" s="93">
        <f t="shared" si="33"/>
        <v>9.2986842105263161</v>
      </c>
      <c r="AQ9" s="93">
        <f t="shared" si="34"/>
        <v>9.2861184210526329</v>
      </c>
      <c r="AR9" s="93">
        <f t="shared" si="34"/>
        <v>9.2735526315789478</v>
      </c>
      <c r="AS9" s="93">
        <f t="shared" si="34"/>
        <v>9.2609868421052646</v>
      </c>
      <c r="AT9" s="93">
        <f t="shared" si="34"/>
        <v>9.2484210526315795</v>
      </c>
      <c r="AU9" s="93">
        <f t="shared" si="34"/>
        <v>9.2358552631578945</v>
      </c>
      <c r="AV9" s="93">
        <f t="shared" si="34"/>
        <v>9.2232894736842113</v>
      </c>
      <c r="AW9" s="93">
        <f t="shared" si="34"/>
        <v>9.2107236842105262</v>
      </c>
      <c r="AX9" s="93">
        <f t="shared" si="34"/>
        <v>9.198157894736843</v>
      </c>
      <c r="AY9" s="93">
        <f t="shared" si="34"/>
        <v>9.1855921052631579</v>
      </c>
      <c r="AZ9" s="93">
        <f t="shared" si="34"/>
        <v>9.1730263157894747</v>
      </c>
      <c r="BA9" s="93">
        <f t="shared" si="35"/>
        <v>9.1604605263157897</v>
      </c>
      <c r="BB9" s="93">
        <f t="shared" si="35"/>
        <v>9.1478947368421064</v>
      </c>
      <c r="BC9" s="93">
        <f t="shared" si="35"/>
        <v>9.1353289473684214</v>
      </c>
      <c r="BD9" s="93">
        <f t="shared" si="35"/>
        <v>9.1227631578947381</v>
      </c>
      <c r="BE9" s="93">
        <f t="shared" si="35"/>
        <v>9.1101973684210531</v>
      </c>
      <c r="BF9" s="93">
        <f t="shared" si="35"/>
        <v>9.0976315789473698</v>
      </c>
      <c r="BG9" s="93">
        <f t="shared" si="35"/>
        <v>9.0850657894736848</v>
      </c>
      <c r="BH9" s="93">
        <f t="shared" si="35"/>
        <v>9.0725000000000016</v>
      </c>
      <c r="BI9" s="93">
        <f t="shared" si="35"/>
        <v>9.0599342105263165</v>
      </c>
      <c r="BJ9" s="93">
        <f t="shared" si="35"/>
        <v>9.0473684210526315</v>
      </c>
      <c r="BK9" s="93">
        <f t="shared" si="36"/>
        <v>9.0348026315789483</v>
      </c>
      <c r="BL9" s="93">
        <f t="shared" si="36"/>
        <v>9.0222368421052632</v>
      </c>
      <c r="BM9" s="93">
        <f t="shared" si="36"/>
        <v>9.00967105263158</v>
      </c>
      <c r="BN9" s="93">
        <f t="shared" si="36"/>
        <v>8.9971052631578949</v>
      </c>
      <c r="BO9" s="93">
        <f t="shared" si="36"/>
        <v>8.9845394736842117</v>
      </c>
      <c r="BP9" s="93">
        <f t="shared" si="36"/>
        <v>8.9719736842105267</v>
      </c>
      <c r="BQ9" s="93">
        <f t="shared" si="36"/>
        <v>8.9594078947368434</v>
      </c>
      <c r="BR9" s="93">
        <f t="shared" si="36"/>
        <v>8.9468421052631584</v>
      </c>
      <c r="BS9" s="93">
        <f t="shared" si="36"/>
        <v>8.9342763157894751</v>
      </c>
      <c r="BT9" s="93">
        <f t="shared" si="36"/>
        <v>8.9217105263157901</v>
      </c>
      <c r="BU9" s="93">
        <f t="shared" si="37"/>
        <v>8.9091447368421068</v>
      </c>
      <c r="BV9" s="93">
        <f t="shared" si="37"/>
        <v>8.8965789473684218</v>
      </c>
      <c r="BW9" s="93">
        <f t="shared" si="37"/>
        <v>8.8840131578947386</v>
      </c>
      <c r="BX9" s="93">
        <f t="shared" si="37"/>
        <v>8.8714473684210535</v>
      </c>
      <c r="BY9" s="93">
        <f t="shared" si="37"/>
        <v>8.8588815789473703</v>
      </c>
      <c r="BZ9" s="93">
        <f t="shared" si="37"/>
        <v>8.8463157894736852</v>
      </c>
      <c r="CA9" s="93">
        <f t="shared" si="37"/>
        <v>8.8337500000000002</v>
      </c>
      <c r="CB9" s="93">
        <f t="shared" si="37"/>
        <v>8.821184210526317</v>
      </c>
      <c r="CC9" s="93">
        <f t="shared" si="37"/>
        <v>8.8086184210526319</v>
      </c>
      <c r="CD9" s="93">
        <f t="shared" si="37"/>
        <v>8.7960526315789487</v>
      </c>
      <c r="CE9" s="93">
        <f t="shared" si="38"/>
        <v>8.7834868421052636</v>
      </c>
      <c r="CF9" s="93">
        <f t="shared" si="38"/>
        <v>8.7709210526315804</v>
      </c>
      <c r="CG9" s="93">
        <f t="shared" si="38"/>
        <v>8.7583552631578954</v>
      </c>
      <c r="CH9" s="93">
        <f t="shared" si="38"/>
        <v>8.7457894736842121</v>
      </c>
      <c r="CI9" s="93">
        <f t="shared" si="38"/>
        <v>8.7332236842105271</v>
      </c>
      <c r="CJ9" s="93">
        <f t="shared" si="38"/>
        <v>8.7206578947368438</v>
      </c>
      <c r="CK9" s="93">
        <f t="shared" si="38"/>
        <v>8.7080921052631588</v>
      </c>
      <c r="CL9" s="93">
        <f t="shared" si="38"/>
        <v>8.6955263157894755</v>
      </c>
      <c r="CM9" s="93">
        <f t="shared" si="38"/>
        <v>8.6829605263157905</v>
      </c>
      <c r="CN9" s="93">
        <f t="shared" si="22"/>
        <v>8.6703947368421073</v>
      </c>
    </row>
    <row r="10" spans="1:92" x14ac:dyDescent="0.25">
      <c r="A10">
        <v>17</v>
      </c>
      <c r="B10" s="42">
        <v>0.5</v>
      </c>
      <c r="C10" s="50" t="str">
        <f t="shared" si="4"/>
        <v>17.5 'C</v>
      </c>
      <c r="D10" s="51">
        <v>9.5299999999999994</v>
      </c>
      <c r="E10" s="52">
        <f t="shared" si="5"/>
        <v>9.4673026315789475</v>
      </c>
      <c r="F10" s="52">
        <f t="shared" si="6"/>
        <v>9.4046052631578938</v>
      </c>
      <c r="G10" s="52">
        <f t="shared" si="7"/>
        <v>9.3419078947368419</v>
      </c>
      <c r="H10" s="53">
        <f t="shared" si="8"/>
        <v>9.2792105263157882</v>
      </c>
      <c r="I10" s="54">
        <f t="shared" si="9"/>
        <v>9.2165131578947364</v>
      </c>
      <c r="J10" s="55">
        <f t="shared" si="10"/>
        <v>9.1538157894736827</v>
      </c>
      <c r="K10" s="52">
        <f t="shared" si="11"/>
        <v>9.0911184210526308</v>
      </c>
      <c r="L10" s="52">
        <f t="shared" si="12"/>
        <v>9.0284210526315771</v>
      </c>
      <c r="M10" s="56">
        <f t="shared" si="13"/>
        <v>8.9657236842105252</v>
      </c>
      <c r="N10" s="56">
        <f t="shared" si="1"/>
        <v>8.9030263157894733</v>
      </c>
      <c r="O10" s="56">
        <f t="shared" si="14"/>
        <v>8.8403289473684215</v>
      </c>
      <c r="P10" s="56">
        <f t="shared" si="15"/>
        <v>8.7776315789473678</v>
      </c>
      <c r="Q10" s="49">
        <f t="shared" si="16"/>
        <v>8.7149342105263159</v>
      </c>
      <c r="R10" s="49">
        <f t="shared" si="17"/>
        <v>8.6522368421052622</v>
      </c>
      <c r="S10">
        <f t="shared" si="18"/>
        <v>1.2539473684210524E-2</v>
      </c>
      <c r="T10">
        <f t="shared" si="19"/>
        <v>1.7763568394002505E-15</v>
      </c>
      <c r="U10">
        <v>17.5</v>
      </c>
      <c r="V10" s="93">
        <f t="shared" si="23"/>
        <v>9.5299999999999994</v>
      </c>
      <c r="W10" s="93">
        <f t="shared" si="24"/>
        <v>9.517460526315789</v>
      </c>
      <c r="X10" s="93">
        <f t="shared" si="25"/>
        <v>9.5049210526315786</v>
      </c>
      <c r="Y10" s="93">
        <f t="shared" si="26"/>
        <v>9.4923815789473682</v>
      </c>
      <c r="Z10" s="93">
        <f t="shared" si="27"/>
        <v>9.4798421052631578</v>
      </c>
      <c r="AA10" s="93">
        <f t="shared" si="28"/>
        <v>9.4673026315789475</v>
      </c>
      <c r="AB10" s="93">
        <f t="shared" si="31"/>
        <v>9.4547631578947371</v>
      </c>
      <c r="AC10" s="93">
        <f t="shared" si="32"/>
        <v>9.4422236842105267</v>
      </c>
      <c r="AD10" s="93">
        <f t="shared" si="32"/>
        <v>9.4296842105263163</v>
      </c>
      <c r="AE10" s="93">
        <f t="shared" si="32"/>
        <v>9.417144736842106</v>
      </c>
      <c r="AF10" s="93">
        <f t="shared" si="32"/>
        <v>9.4046052631578956</v>
      </c>
      <c r="AG10" s="93">
        <f t="shared" si="32"/>
        <v>9.3920657894736834</v>
      </c>
      <c r="AH10" s="93">
        <f t="shared" si="32"/>
        <v>9.379526315789473</v>
      </c>
      <c r="AI10" s="93">
        <f t="shared" si="32"/>
        <v>9.3669868421052627</v>
      </c>
      <c r="AJ10" s="93">
        <f t="shared" si="32"/>
        <v>9.3544473684210523</v>
      </c>
      <c r="AK10" s="93">
        <f t="shared" si="32"/>
        <v>9.3419078947368419</v>
      </c>
      <c r="AL10" s="93">
        <f t="shared" si="32"/>
        <v>9.3293684210526315</v>
      </c>
      <c r="AM10" s="93">
        <f t="shared" si="33"/>
        <v>9.3168289473684212</v>
      </c>
      <c r="AN10" s="93">
        <f t="shared" si="33"/>
        <v>9.3042894736842108</v>
      </c>
      <c r="AO10" s="93">
        <f t="shared" si="33"/>
        <v>9.2917500000000004</v>
      </c>
      <c r="AP10" s="93">
        <f t="shared" si="33"/>
        <v>9.27921052631579</v>
      </c>
      <c r="AQ10" s="93">
        <f t="shared" si="34"/>
        <v>9.2666710526315796</v>
      </c>
      <c r="AR10" s="93">
        <f t="shared" si="34"/>
        <v>9.2541315789473693</v>
      </c>
      <c r="AS10" s="93">
        <f t="shared" si="34"/>
        <v>9.2415921052631571</v>
      </c>
      <c r="AT10" s="93">
        <f t="shared" si="34"/>
        <v>9.2290526315789467</v>
      </c>
      <c r="AU10" s="93">
        <f t="shared" si="34"/>
        <v>9.2165131578947364</v>
      </c>
      <c r="AV10" s="93">
        <f t="shared" si="34"/>
        <v>9.203973684210526</v>
      </c>
      <c r="AW10" s="93">
        <f t="shared" si="34"/>
        <v>9.1914342105263156</v>
      </c>
      <c r="AX10" s="93">
        <f t="shared" si="34"/>
        <v>9.1788947368421052</v>
      </c>
      <c r="AY10" s="93">
        <f t="shared" si="34"/>
        <v>9.1663552631578948</v>
      </c>
      <c r="AZ10" s="93">
        <f t="shared" si="34"/>
        <v>9.1538157894736845</v>
      </c>
      <c r="BA10" s="93">
        <f t="shared" si="35"/>
        <v>9.1412763157894741</v>
      </c>
      <c r="BB10" s="93">
        <f t="shared" si="35"/>
        <v>9.1287368421052637</v>
      </c>
      <c r="BC10" s="93">
        <f t="shared" si="35"/>
        <v>9.1161973684210533</v>
      </c>
      <c r="BD10" s="93">
        <f t="shared" si="35"/>
        <v>9.1036578947368429</v>
      </c>
      <c r="BE10" s="93">
        <f t="shared" si="35"/>
        <v>9.0911184210526308</v>
      </c>
      <c r="BF10" s="93">
        <f t="shared" si="35"/>
        <v>9.0785789473684204</v>
      </c>
      <c r="BG10" s="93">
        <f t="shared" si="35"/>
        <v>9.06603947368421</v>
      </c>
      <c r="BH10" s="93">
        <f t="shared" si="35"/>
        <v>9.0534999999999997</v>
      </c>
      <c r="BI10" s="93">
        <f t="shared" si="35"/>
        <v>9.0409605263157893</v>
      </c>
      <c r="BJ10" s="93">
        <f t="shared" si="35"/>
        <v>9.0284210526315789</v>
      </c>
      <c r="BK10" s="93">
        <f t="shared" si="36"/>
        <v>9.0158815789473685</v>
      </c>
      <c r="BL10" s="93">
        <f t="shared" si="36"/>
        <v>9.0033421052631581</v>
      </c>
      <c r="BM10" s="93">
        <f t="shared" si="36"/>
        <v>8.9908026315789478</v>
      </c>
      <c r="BN10" s="93">
        <f t="shared" si="36"/>
        <v>8.9782631578947374</v>
      </c>
      <c r="BO10" s="93">
        <f t="shared" si="36"/>
        <v>8.965723684210527</v>
      </c>
      <c r="BP10" s="93">
        <f t="shared" si="36"/>
        <v>8.9531842105263166</v>
      </c>
      <c r="BQ10" s="93">
        <f t="shared" si="36"/>
        <v>8.9406447368421045</v>
      </c>
      <c r="BR10" s="93">
        <f t="shared" si="36"/>
        <v>8.9281052631578941</v>
      </c>
      <c r="BS10" s="93">
        <f t="shared" si="36"/>
        <v>8.9155657894736837</v>
      </c>
      <c r="BT10" s="93">
        <f t="shared" si="36"/>
        <v>8.9030263157894733</v>
      </c>
      <c r="BU10" s="93">
        <f t="shared" si="37"/>
        <v>8.890486842105263</v>
      </c>
      <c r="BV10" s="93">
        <f t="shared" si="37"/>
        <v>8.8779473684210526</v>
      </c>
      <c r="BW10" s="93">
        <f t="shared" si="37"/>
        <v>8.8654078947368422</v>
      </c>
      <c r="BX10" s="93">
        <f t="shared" si="37"/>
        <v>8.8528684210526318</v>
      </c>
      <c r="BY10" s="93">
        <f t="shared" si="37"/>
        <v>8.8403289473684215</v>
      </c>
      <c r="BZ10" s="93">
        <f t="shared" si="37"/>
        <v>8.8277894736842111</v>
      </c>
      <c r="CA10" s="93">
        <f t="shared" si="37"/>
        <v>8.8152500000000007</v>
      </c>
      <c r="CB10" s="93">
        <f t="shared" si="37"/>
        <v>8.8027105263157903</v>
      </c>
      <c r="CC10" s="93">
        <f t="shared" si="37"/>
        <v>8.7901710526315799</v>
      </c>
      <c r="CD10" s="93">
        <f t="shared" si="37"/>
        <v>8.7776315789473678</v>
      </c>
      <c r="CE10" s="93">
        <f t="shared" si="38"/>
        <v>8.7650921052631574</v>
      </c>
      <c r="CF10" s="93">
        <f t="shared" si="38"/>
        <v>8.752552631578947</v>
      </c>
      <c r="CG10" s="93">
        <f t="shared" si="38"/>
        <v>8.7400131578947367</v>
      </c>
      <c r="CH10" s="93">
        <f t="shared" si="38"/>
        <v>8.7274736842105263</v>
      </c>
      <c r="CI10" s="93">
        <f t="shared" si="38"/>
        <v>8.7149342105263159</v>
      </c>
      <c r="CJ10" s="93">
        <f t="shared" si="38"/>
        <v>8.7023947368421055</v>
      </c>
      <c r="CK10" s="93">
        <f t="shared" si="38"/>
        <v>8.6898552631578951</v>
      </c>
      <c r="CL10" s="93">
        <f t="shared" si="38"/>
        <v>8.6773157894736848</v>
      </c>
      <c r="CM10" s="93">
        <f t="shared" si="38"/>
        <v>8.6647763157894744</v>
      </c>
      <c r="CN10" s="93">
        <f t="shared" si="22"/>
        <v>8.652236842105264</v>
      </c>
    </row>
    <row r="11" spans="1:92" x14ac:dyDescent="0.25">
      <c r="A11">
        <v>17</v>
      </c>
      <c r="B11" s="42">
        <v>0.6</v>
      </c>
      <c r="C11" s="50" t="str">
        <f t="shared" si="4"/>
        <v>17.6 'C</v>
      </c>
      <c r="D11" s="51">
        <v>9.51</v>
      </c>
      <c r="E11" s="52">
        <f t="shared" si="5"/>
        <v>9.4474342105263158</v>
      </c>
      <c r="F11" s="52">
        <f t="shared" si="6"/>
        <v>9.3848684210526319</v>
      </c>
      <c r="G11" s="52">
        <f t="shared" si="7"/>
        <v>9.3223026315789479</v>
      </c>
      <c r="H11" s="53">
        <f t="shared" si="8"/>
        <v>9.2597368421052639</v>
      </c>
      <c r="I11" s="54">
        <f t="shared" si="9"/>
        <v>9.1971710526315782</v>
      </c>
      <c r="J11" s="55">
        <f t="shared" si="10"/>
        <v>9.1346052631578942</v>
      </c>
      <c r="K11" s="52">
        <f t="shared" si="11"/>
        <v>9.0720394736842103</v>
      </c>
      <c r="L11" s="52">
        <f t="shared" si="12"/>
        <v>9.0094736842105263</v>
      </c>
      <c r="M11" s="56">
        <f t="shared" si="13"/>
        <v>8.9469078947368423</v>
      </c>
      <c r="N11" s="56">
        <f t="shared" si="1"/>
        <v>8.8843421052631584</v>
      </c>
      <c r="O11" s="56">
        <f t="shared" si="14"/>
        <v>8.8217763157894744</v>
      </c>
      <c r="P11" s="56">
        <f t="shared" si="15"/>
        <v>8.7592105263157887</v>
      </c>
      <c r="Q11" s="49">
        <f t="shared" si="16"/>
        <v>8.6966447368421047</v>
      </c>
      <c r="R11" s="49">
        <f t="shared" si="17"/>
        <v>8.6340789473684207</v>
      </c>
      <c r="S11">
        <f t="shared" si="18"/>
        <v>1.2513157894736848E-2</v>
      </c>
      <c r="T11">
        <f t="shared" si="19"/>
        <v>-3.5527136788005009E-15</v>
      </c>
      <c r="U11">
        <v>17.600000000000001</v>
      </c>
      <c r="V11" s="93">
        <f t="shared" si="23"/>
        <v>9.51</v>
      </c>
      <c r="W11" s="93">
        <f t="shared" si="24"/>
        <v>9.4974868421052641</v>
      </c>
      <c r="X11" s="93">
        <f t="shared" si="25"/>
        <v>9.4849736842105266</v>
      </c>
      <c r="Y11" s="93">
        <f t="shared" si="26"/>
        <v>9.4724605263157908</v>
      </c>
      <c r="Z11" s="93">
        <f t="shared" si="27"/>
        <v>9.4599473684210533</v>
      </c>
      <c r="AA11" s="93">
        <f t="shared" si="28"/>
        <v>9.4474342105263158</v>
      </c>
      <c r="AB11" s="93">
        <f t="shared" si="31"/>
        <v>9.4349210526315801</v>
      </c>
      <c r="AC11" s="93">
        <f t="shared" si="32"/>
        <v>9.4224078947368426</v>
      </c>
      <c r="AD11" s="93">
        <f t="shared" si="32"/>
        <v>9.4098947368421051</v>
      </c>
      <c r="AE11" s="93">
        <f t="shared" si="32"/>
        <v>9.3973815789473694</v>
      </c>
      <c r="AF11" s="93">
        <f t="shared" si="32"/>
        <v>9.3848684210526319</v>
      </c>
      <c r="AG11" s="93">
        <f t="shared" si="32"/>
        <v>9.3723552631578961</v>
      </c>
      <c r="AH11" s="93">
        <f t="shared" si="32"/>
        <v>9.3598421052631586</v>
      </c>
      <c r="AI11" s="93">
        <f t="shared" si="32"/>
        <v>9.3473289473684211</v>
      </c>
      <c r="AJ11" s="93">
        <f t="shared" si="32"/>
        <v>9.3348157894736854</v>
      </c>
      <c r="AK11" s="93">
        <f t="shared" si="32"/>
        <v>9.3223026315789479</v>
      </c>
      <c r="AL11" s="93">
        <f t="shared" si="32"/>
        <v>9.3097894736842104</v>
      </c>
      <c r="AM11" s="93">
        <f t="shared" si="33"/>
        <v>9.2972763157894747</v>
      </c>
      <c r="AN11" s="93">
        <f t="shared" si="33"/>
        <v>9.2847631578947372</v>
      </c>
      <c r="AO11" s="93">
        <f t="shared" si="33"/>
        <v>9.2722499999999997</v>
      </c>
      <c r="AP11" s="93">
        <f t="shared" si="33"/>
        <v>9.2597368421052639</v>
      </c>
      <c r="AQ11" s="93">
        <f t="shared" si="34"/>
        <v>9.2472236842105264</v>
      </c>
      <c r="AR11" s="93">
        <f t="shared" si="34"/>
        <v>9.2347105263157907</v>
      </c>
      <c r="AS11" s="93">
        <f t="shared" si="34"/>
        <v>9.2221973684210532</v>
      </c>
      <c r="AT11" s="93">
        <f t="shared" si="34"/>
        <v>9.2096842105263157</v>
      </c>
      <c r="AU11" s="93">
        <f t="shared" si="34"/>
        <v>9.19717105263158</v>
      </c>
      <c r="AV11" s="93">
        <f t="shared" si="34"/>
        <v>9.1846578947368425</v>
      </c>
      <c r="AW11" s="93">
        <f t="shared" si="34"/>
        <v>9.172144736842105</v>
      </c>
      <c r="AX11" s="93">
        <f t="shared" si="34"/>
        <v>9.1596315789473692</v>
      </c>
      <c r="AY11" s="93">
        <f t="shared" si="34"/>
        <v>9.1471184210526317</v>
      </c>
      <c r="AZ11" s="93">
        <f t="shared" si="34"/>
        <v>9.134605263157896</v>
      </c>
      <c r="BA11" s="93">
        <f t="shared" si="35"/>
        <v>9.1220921052631585</v>
      </c>
      <c r="BB11" s="93">
        <f t="shared" si="35"/>
        <v>9.109578947368421</v>
      </c>
      <c r="BC11" s="93">
        <f t="shared" si="35"/>
        <v>9.0970657894736853</v>
      </c>
      <c r="BD11" s="93">
        <f t="shared" si="35"/>
        <v>9.0845526315789478</v>
      </c>
      <c r="BE11" s="93">
        <f t="shared" si="35"/>
        <v>9.0720394736842103</v>
      </c>
      <c r="BF11" s="93">
        <f t="shared" si="35"/>
        <v>9.0595263157894745</v>
      </c>
      <c r="BG11" s="93">
        <f t="shared" si="35"/>
        <v>9.047013157894737</v>
      </c>
      <c r="BH11" s="93">
        <f t="shared" si="35"/>
        <v>9.0344999999999995</v>
      </c>
      <c r="BI11" s="93">
        <f t="shared" si="35"/>
        <v>9.0219868421052638</v>
      </c>
      <c r="BJ11" s="93">
        <f t="shared" si="35"/>
        <v>9.0094736842105263</v>
      </c>
      <c r="BK11" s="93">
        <f t="shared" si="36"/>
        <v>8.9969605263157906</v>
      </c>
      <c r="BL11" s="93">
        <f t="shared" si="36"/>
        <v>8.9844473684210531</v>
      </c>
      <c r="BM11" s="93">
        <f t="shared" si="36"/>
        <v>8.9719342105263156</v>
      </c>
      <c r="BN11" s="93">
        <f t="shared" si="36"/>
        <v>8.9594210526315798</v>
      </c>
      <c r="BO11" s="93">
        <f t="shared" si="36"/>
        <v>8.9469078947368423</v>
      </c>
      <c r="BP11" s="93">
        <f t="shared" si="36"/>
        <v>8.9343947368421048</v>
      </c>
      <c r="BQ11" s="93">
        <f t="shared" si="36"/>
        <v>8.9218815789473691</v>
      </c>
      <c r="BR11" s="93">
        <f t="shared" si="36"/>
        <v>8.9093684210526316</v>
      </c>
      <c r="BS11" s="93">
        <f t="shared" si="36"/>
        <v>8.8968552631578959</v>
      </c>
      <c r="BT11" s="93">
        <f t="shared" si="36"/>
        <v>8.8843421052631584</v>
      </c>
      <c r="BU11" s="93">
        <f t="shared" si="37"/>
        <v>8.8718289473684209</v>
      </c>
      <c r="BV11" s="93">
        <f t="shared" si="37"/>
        <v>8.8593157894736851</v>
      </c>
      <c r="BW11" s="93">
        <f t="shared" si="37"/>
        <v>8.8468026315789476</v>
      </c>
      <c r="BX11" s="93">
        <f t="shared" si="37"/>
        <v>8.8342894736842101</v>
      </c>
      <c r="BY11" s="93">
        <f t="shared" si="37"/>
        <v>8.8217763157894744</v>
      </c>
      <c r="BZ11" s="93">
        <f t="shared" si="37"/>
        <v>8.8092631578947369</v>
      </c>
      <c r="CA11" s="93">
        <f t="shared" si="37"/>
        <v>8.7967499999999994</v>
      </c>
      <c r="CB11" s="93">
        <f t="shared" si="37"/>
        <v>8.7842368421052637</v>
      </c>
      <c r="CC11" s="93">
        <f t="shared" si="37"/>
        <v>8.7717236842105262</v>
      </c>
      <c r="CD11" s="93">
        <f t="shared" si="37"/>
        <v>8.7592105263157904</v>
      </c>
      <c r="CE11" s="93">
        <f t="shared" si="38"/>
        <v>8.7466973684210529</v>
      </c>
      <c r="CF11" s="93">
        <f t="shared" si="38"/>
        <v>8.7341842105263154</v>
      </c>
      <c r="CG11" s="93">
        <f t="shared" si="38"/>
        <v>8.7216710526315797</v>
      </c>
      <c r="CH11" s="93">
        <f t="shared" si="38"/>
        <v>8.7091578947368422</v>
      </c>
      <c r="CI11" s="93">
        <f t="shared" si="38"/>
        <v>8.6966447368421047</v>
      </c>
      <c r="CJ11" s="93">
        <f t="shared" si="38"/>
        <v>8.684131578947369</v>
      </c>
      <c r="CK11" s="93">
        <f t="shared" si="38"/>
        <v>8.6716184210526315</v>
      </c>
      <c r="CL11" s="93">
        <f t="shared" si="38"/>
        <v>8.6591052631578957</v>
      </c>
      <c r="CM11" s="93">
        <f t="shared" si="38"/>
        <v>8.6465921052631582</v>
      </c>
      <c r="CN11" s="93">
        <f t="shared" si="22"/>
        <v>8.6340789473684207</v>
      </c>
    </row>
    <row r="12" spans="1:92" x14ac:dyDescent="0.25">
      <c r="A12">
        <v>17</v>
      </c>
      <c r="B12" s="42">
        <v>0.7</v>
      </c>
      <c r="C12" s="50" t="str">
        <f t="shared" si="4"/>
        <v>17.7 'C</v>
      </c>
      <c r="D12" s="51">
        <v>9.49</v>
      </c>
      <c r="E12" s="52">
        <f t="shared" si="5"/>
        <v>9.4275657894736842</v>
      </c>
      <c r="F12" s="52">
        <f t="shared" si="6"/>
        <v>9.3651315789473681</v>
      </c>
      <c r="G12" s="52">
        <f t="shared" si="7"/>
        <v>9.3026973684210521</v>
      </c>
      <c r="H12" s="53">
        <f t="shared" si="8"/>
        <v>9.2402631578947378</v>
      </c>
      <c r="I12" s="54">
        <f t="shared" si="9"/>
        <v>9.17782894736842</v>
      </c>
      <c r="J12" s="55">
        <f t="shared" si="10"/>
        <v>9.1153947368421058</v>
      </c>
      <c r="K12" s="52">
        <f t="shared" si="11"/>
        <v>9.0529605263157897</v>
      </c>
      <c r="L12" s="52">
        <f t="shared" si="12"/>
        <v>8.9905263157894737</v>
      </c>
      <c r="M12" s="56">
        <f t="shared" si="13"/>
        <v>8.9280921052631577</v>
      </c>
      <c r="N12" s="56">
        <f t="shared" si="1"/>
        <v>8.8656578947368416</v>
      </c>
      <c r="O12" s="56">
        <f t="shared" si="14"/>
        <v>8.8032236842105274</v>
      </c>
      <c r="P12" s="56">
        <f t="shared" si="15"/>
        <v>8.7407894736842113</v>
      </c>
      <c r="Q12" s="49">
        <f t="shared" si="16"/>
        <v>8.6783552631578953</v>
      </c>
      <c r="R12" s="49">
        <f t="shared" si="17"/>
        <v>8.6159210526315793</v>
      </c>
      <c r="S12">
        <f t="shared" si="18"/>
        <v>1.2486842105263149E-2</v>
      </c>
      <c r="T12">
        <f t="shared" si="19"/>
        <v>7.1054273576010019E-15</v>
      </c>
      <c r="U12">
        <v>17.7</v>
      </c>
      <c r="V12" s="93">
        <f t="shared" si="23"/>
        <v>9.49</v>
      </c>
      <c r="W12" s="93">
        <f t="shared" si="24"/>
        <v>9.4775131578947374</v>
      </c>
      <c r="X12" s="93">
        <f t="shared" si="25"/>
        <v>9.4650263157894745</v>
      </c>
      <c r="Y12" s="93">
        <f t="shared" si="26"/>
        <v>9.4525394736842099</v>
      </c>
      <c r="Z12" s="93">
        <f t="shared" si="27"/>
        <v>9.440052631578947</v>
      </c>
      <c r="AA12" s="93">
        <f t="shared" si="28"/>
        <v>9.4275657894736842</v>
      </c>
      <c r="AB12" s="93">
        <f t="shared" si="31"/>
        <v>9.4150789473684213</v>
      </c>
      <c r="AC12" s="93">
        <f t="shared" si="32"/>
        <v>9.4025921052631585</v>
      </c>
      <c r="AD12" s="93">
        <f t="shared" si="32"/>
        <v>9.3901052631578956</v>
      </c>
      <c r="AE12" s="93">
        <f t="shared" si="32"/>
        <v>9.377618421052631</v>
      </c>
      <c r="AF12" s="93">
        <f t="shared" si="32"/>
        <v>9.3651315789473681</v>
      </c>
      <c r="AG12" s="93">
        <f t="shared" si="32"/>
        <v>9.3526447368421053</v>
      </c>
      <c r="AH12" s="93">
        <f t="shared" si="32"/>
        <v>9.3401578947368424</v>
      </c>
      <c r="AI12" s="93">
        <f t="shared" si="32"/>
        <v>9.3276710526315796</v>
      </c>
      <c r="AJ12" s="93">
        <f t="shared" si="32"/>
        <v>9.3151842105263167</v>
      </c>
      <c r="AK12" s="93">
        <f t="shared" si="32"/>
        <v>9.3026973684210521</v>
      </c>
      <c r="AL12" s="93">
        <f t="shared" si="32"/>
        <v>9.2902105263157893</v>
      </c>
      <c r="AM12" s="93">
        <f t="shared" si="33"/>
        <v>9.2777236842105264</v>
      </c>
      <c r="AN12" s="93">
        <f t="shared" si="33"/>
        <v>9.2652368421052635</v>
      </c>
      <c r="AO12" s="93">
        <f t="shared" si="33"/>
        <v>9.2527500000000007</v>
      </c>
      <c r="AP12" s="93">
        <f t="shared" si="33"/>
        <v>9.2402631578947378</v>
      </c>
      <c r="AQ12" s="93">
        <f t="shared" si="34"/>
        <v>9.2277763157894732</v>
      </c>
      <c r="AR12" s="93">
        <f t="shared" si="34"/>
        <v>9.2152894736842104</v>
      </c>
      <c r="AS12" s="93">
        <f t="shared" si="34"/>
        <v>9.2028026315789475</v>
      </c>
      <c r="AT12" s="93">
        <f t="shared" si="34"/>
        <v>9.1903157894736847</v>
      </c>
      <c r="AU12" s="93">
        <f t="shared" si="34"/>
        <v>9.1778289473684218</v>
      </c>
      <c r="AV12" s="93">
        <f t="shared" si="34"/>
        <v>9.165342105263159</v>
      </c>
      <c r="AW12" s="93">
        <f t="shared" si="34"/>
        <v>9.1528552631578943</v>
      </c>
      <c r="AX12" s="93">
        <f t="shared" si="34"/>
        <v>9.1403684210526315</v>
      </c>
      <c r="AY12" s="93">
        <f t="shared" si="34"/>
        <v>9.1278815789473686</v>
      </c>
      <c r="AZ12" s="93">
        <f t="shared" si="34"/>
        <v>9.1153947368421058</v>
      </c>
      <c r="BA12" s="93">
        <f t="shared" si="35"/>
        <v>9.1029078947368429</v>
      </c>
      <c r="BB12" s="93">
        <f t="shared" si="35"/>
        <v>9.0904210526315801</v>
      </c>
      <c r="BC12" s="93">
        <f t="shared" si="35"/>
        <v>9.0779342105263154</v>
      </c>
      <c r="BD12" s="93">
        <f t="shared" si="35"/>
        <v>9.0654473684210526</v>
      </c>
      <c r="BE12" s="93">
        <f t="shared" si="35"/>
        <v>9.0529605263157897</v>
      </c>
      <c r="BF12" s="93">
        <f t="shared" si="35"/>
        <v>9.0404736842105269</v>
      </c>
      <c r="BG12" s="93">
        <f t="shared" si="35"/>
        <v>9.027986842105264</v>
      </c>
      <c r="BH12" s="93">
        <f t="shared" si="35"/>
        <v>9.0155000000000012</v>
      </c>
      <c r="BI12" s="93">
        <f t="shared" si="35"/>
        <v>9.0030131578947366</v>
      </c>
      <c r="BJ12" s="93">
        <f t="shared" si="35"/>
        <v>8.9905263157894737</v>
      </c>
      <c r="BK12" s="93">
        <f t="shared" si="36"/>
        <v>8.9780394736842108</v>
      </c>
      <c r="BL12" s="93">
        <f t="shared" si="36"/>
        <v>8.965552631578948</v>
      </c>
      <c r="BM12" s="93">
        <f t="shared" si="36"/>
        <v>8.9530657894736851</v>
      </c>
      <c r="BN12" s="93">
        <f t="shared" si="36"/>
        <v>8.9405789473684223</v>
      </c>
      <c r="BO12" s="93">
        <f t="shared" si="36"/>
        <v>8.9280921052631577</v>
      </c>
      <c r="BP12" s="93">
        <f t="shared" si="36"/>
        <v>8.9156052631578948</v>
      </c>
      <c r="BQ12" s="93">
        <f t="shared" si="36"/>
        <v>8.903118421052632</v>
      </c>
      <c r="BR12" s="93">
        <f t="shared" si="36"/>
        <v>8.8906315789473691</v>
      </c>
      <c r="BS12" s="93">
        <f t="shared" si="36"/>
        <v>8.8781447368421063</v>
      </c>
      <c r="BT12" s="93">
        <f t="shared" si="36"/>
        <v>8.8656578947368434</v>
      </c>
      <c r="BU12" s="93">
        <f t="shared" si="37"/>
        <v>8.8531710526315788</v>
      </c>
      <c r="BV12" s="93">
        <f t="shared" si="37"/>
        <v>8.8406842105263159</v>
      </c>
      <c r="BW12" s="93">
        <f t="shared" si="37"/>
        <v>8.8281973684210531</v>
      </c>
      <c r="BX12" s="93">
        <f t="shared" si="37"/>
        <v>8.8157105263157902</v>
      </c>
      <c r="BY12" s="93">
        <f t="shared" si="37"/>
        <v>8.8032236842105274</v>
      </c>
      <c r="BZ12" s="93">
        <f t="shared" si="37"/>
        <v>8.7907368421052645</v>
      </c>
      <c r="CA12" s="93">
        <f t="shared" si="37"/>
        <v>8.7782499999999999</v>
      </c>
      <c r="CB12" s="93">
        <f t="shared" si="37"/>
        <v>8.765763157894737</v>
      </c>
      <c r="CC12" s="93">
        <f t="shared" si="37"/>
        <v>8.7532763157894742</v>
      </c>
      <c r="CD12" s="93">
        <f t="shared" si="37"/>
        <v>8.7407894736842113</v>
      </c>
      <c r="CE12" s="93">
        <f t="shared" si="38"/>
        <v>8.7283026315789485</v>
      </c>
      <c r="CF12" s="93">
        <f t="shared" si="38"/>
        <v>8.7158157894736856</v>
      </c>
      <c r="CG12" s="93">
        <f t="shared" si="38"/>
        <v>8.703328947368421</v>
      </c>
      <c r="CH12" s="93">
        <f t="shared" si="38"/>
        <v>8.6908421052631581</v>
      </c>
      <c r="CI12" s="93">
        <f t="shared" si="38"/>
        <v>8.6783552631578953</v>
      </c>
      <c r="CJ12" s="93">
        <f t="shared" si="38"/>
        <v>8.6658684210526324</v>
      </c>
      <c r="CK12" s="93">
        <f t="shared" si="38"/>
        <v>8.6533815789473696</v>
      </c>
      <c r="CL12" s="93">
        <f t="shared" si="38"/>
        <v>8.6408947368421067</v>
      </c>
      <c r="CM12" s="93">
        <f t="shared" si="38"/>
        <v>8.6284078947368421</v>
      </c>
      <c r="CN12" s="93">
        <f t="shared" si="22"/>
        <v>8.6159210526315793</v>
      </c>
    </row>
    <row r="13" spans="1:92" x14ac:dyDescent="0.25">
      <c r="A13">
        <v>17</v>
      </c>
      <c r="B13" s="42">
        <v>0.8</v>
      </c>
      <c r="C13" s="50" t="str">
        <f t="shared" si="4"/>
        <v>17.8 'C</v>
      </c>
      <c r="D13" s="51">
        <v>9.4700000000000006</v>
      </c>
      <c r="E13" s="52">
        <f t="shared" si="5"/>
        <v>9.4076973684210543</v>
      </c>
      <c r="F13" s="52">
        <f t="shared" si="6"/>
        <v>9.3453947368421062</v>
      </c>
      <c r="G13" s="52">
        <f t="shared" si="7"/>
        <v>9.2830921052631581</v>
      </c>
      <c r="H13" s="53">
        <f t="shared" si="8"/>
        <v>9.2207894736842118</v>
      </c>
      <c r="I13" s="54">
        <f t="shared" si="9"/>
        <v>9.1584868421052636</v>
      </c>
      <c r="J13" s="55">
        <f t="shared" si="10"/>
        <v>9.0961842105263155</v>
      </c>
      <c r="K13" s="52">
        <f t="shared" si="11"/>
        <v>9.0338815789473692</v>
      </c>
      <c r="L13" s="56">
        <f t="shared" si="12"/>
        <v>8.9715789473684211</v>
      </c>
      <c r="M13" s="56">
        <f t="shared" si="13"/>
        <v>8.9092763157894748</v>
      </c>
      <c r="N13" s="56">
        <f t="shared" si="1"/>
        <v>8.8469736842105267</v>
      </c>
      <c r="O13" s="56">
        <f t="shared" si="14"/>
        <v>8.7846710526315803</v>
      </c>
      <c r="P13" s="56">
        <f t="shared" si="15"/>
        <v>8.7223684210526322</v>
      </c>
      <c r="Q13" s="49">
        <f t="shared" si="16"/>
        <v>8.6600657894736841</v>
      </c>
      <c r="R13" s="49">
        <f t="shared" si="17"/>
        <v>8.5977631578947378</v>
      </c>
      <c r="S13">
        <f t="shared" si="18"/>
        <v>1.2460526315789479E-2</v>
      </c>
      <c r="T13">
        <f t="shared" si="19"/>
        <v>-3.5527136788005009E-15</v>
      </c>
      <c r="U13">
        <v>17.8</v>
      </c>
      <c r="V13" s="93">
        <f t="shared" si="23"/>
        <v>9.4700000000000006</v>
      </c>
      <c r="W13" s="93">
        <f t="shared" si="24"/>
        <v>9.4575394736842107</v>
      </c>
      <c r="X13" s="93">
        <f t="shared" si="25"/>
        <v>9.4450789473684225</v>
      </c>
      <c r="Y13" s="93">
        <f t="shared" si="26"/>
        <v>9.4326184210526325</v>
      </c>
      <c r="Z13" s="93">
        <f t="shared" si="27"/>
        <v>9.4201578947368425</v>
      </c>
      <c r="AA13" s="93">
        <f t="shared" si="28"/>
        <v>9.4076973684210525</v>
      </c>
      <c r="AB13" s="93">
        <f t="shared" si="31"/>
        <v>9.3952368421052643</v>
      </c>
      <c r="AC13" s="93">
        <f t="shared" si="32"/>
        <v>9.3827763157894744</v>
      </c>
      <c r="AD13" s="93">
        <f t="shared" si="32"/>
        <v>9.3703157894736844</v>
      </c>
      <c r="AE13" s="93">
        <f t="shared" si="32"/>
        <v>9.3578552631578962</v>
      </c>
      <c r="AF13" s="93">
        <f t="shared" si="32"/>
        <v>9.3453947368421062</v>
      </c>
      <c r="AG13" s="93">
        <f t="shared" si="32"/>
        <v>9.3329342105263162</v>
      </c>
      <c r="AH13" s="93">
        <f t="shared" si="32"/>
        <v>9.3204736842105262</v>
      </c>
      <c r="AI13" s="93">
        <f t="shared" si="32"/>
        <v>9.308013157894738</v>
      </c>
      <c r="AJ13" s="93">
        <f t="shared" si="32"/>
        <v>9.2955526315789481</v>
      </c>
      <c r="AK13" s="93">
        <f t="shared" si="32"/>
        <v>9.2830921052631581</v>
      </c>
      <c r="AL13" s="93">
        <f t="shared" si="32"/>
        <v>9.2706315789473681</v>
      </c>
      <c r="AM13" s="93">
        <f t="shared" si="33"/>
        <v>9.2581710526315799</v>
      </c>
      <c r="AN13" s="93">
        <f t="shared" si="33"/>
        <v>9.2457105263157899</v>
      </c>
      <c r="AO13" s="93">
        <f t="shared" si="33"/>
        <v>9.23325</v>
      </c>
      <c r="AP13" s="93">
        <f t="shared" si="33"/>
        <v>9.2207894736842118</v>
      </c>
      <c r="AQ13" s="93">
        <f t="shared" si="34"/>
        <v>9.2083289473684218</v>
      </c>
      <c r="AR13" s="93">
        <f t="shared" si="34"/>
        <v>9.1958684210526318</v>
      </c>
      <c r="AS13" s="93">
        <f t="shared" si="34"/>
        <v>9.1834078947368418</v>
      </c>
      <c r="AT13" s="93">
        <f t="shared" si="34"/>
        <v>9.1709473684210536</v>
      </c>
      <c r="AU13" s="93">
        <f t="shared" si="34"/>
        <v>9.1584868421052636</v>
      </c>
      <c r="AV13" s="93">
        <f t="shared" si="34"/>
        <v>9.1460263157894737</v>
      </c>
      <c r="AW13" s="93">
        <f t="shared" si="34"/>
        <v>9.1335657894736855</v>
      </c>
      <c r="AX13" s="93">
        <f t="shared" si="34"/>
        <v>9.1211052631578955</v>
      </c>
      <c r="AY13" s="93">
        <f t="shared" si="34"/>
        <v>9.1086447368421055</v>
      </c>
      <c r="AZ13" s="93">
        <f t="shared" si="34"/>
        <v>9.0961842105263155</v>
      </c>
      <c r="BA13" s="93">
        <f t="shared" si="35"/>
        <v>9.0837236842105273</v>
      </c>
      <c r="BB13" s="93">
        <f t="shared" si="35"/>
        <v>9.0712631578947374</v>
      </c>
      <c r="BC13" s="93">
        <f t="shared" si="35"/>
        <v>9.0588026315789474</v>
      </c>
      <c r="BD13" s="93">
        <f t="shared" si="35"/>
        <v>9.0463421052631592</v>
      </c>
      <c r="BE13" s="93">
        <f t="shared" si="35"/>
        <v>9.0338815789473692</v>
      </c>
      <c r="BF13" s="93">
        <f t="shared" si="35"/>
        <v>9.0214210526315792</v>
      </c>
      <c r="BG13" s="93">
        <f t="shared" si="35"/>
        <v>9.0089605263157893</v>
      </c>
      <c r="BH13" s="93">
        <f t="shared" si="35"/>
        <v>8.9965000000000011</v>
      </c>
      <c r="BI13" s="93">
        <f t="shared" si="35"/>
        <v>8.9840394736842111</v>
      </c>
      <c r="BJ13" s="93">
        <f t="shared" si="35"/>
        <v>8.9715789473684211</v>
      </c>
      <c r="BK13" s="93">
        <f t="shared" si="36"/>
        <v>8.9591184210526311</v>
      </c>
      <c r="BL13" s="93">
        <f t="shared" si="36"/>
        <v>8.9466578947368429</v>
      </c>
      <c r="BM13" s="93">
        <f t="shared" si="36"/>
        <v>8.9341973684210529</v>
      </c>
      <c r="BN13" s="93">
        <f t="shared" si="36"/>
        <v>8.921736842105263</v>
      </c>
      <c r="BO13" s="93">
        <f t="shared" si="36"/>
        <v>8.9092763157894748</v>
      </c>
      <c r="BP13" s="93">
        <f t="shared" si="36"/>
        <v>8.8968157894736848</v>
      </c>
      <c r="BQ13" s="93">
        <f t="shared" si="36"/>
        <v>8.8843552631578948</v>
      </c>
      <c r="BR13" s="93">
        <f t="shared" si="36"/>
        <v>8.8718947368421048</v>
      </c>
      <c r="BS13" s="93">
        <f t="shared" si="36"/>
        <v>8.8594342105263166</v>
      </c>
      <c r="BT13" s="93">
        <f t="shared" si="36"/>
        <v>8.8469736842105267</v>
      </c>
      <c r="BU13" s="93">
        <f t="shared" si="37"/>
        <v>8.8345131578947367</v>
      </c>
      <c r="BV13" s="93">
        <f t="shared" si="37"/>
        <v>8.8220526315789485</v>
      </c>
      <c r="BW13" s="93">
        <f t="shared" si="37"/>
        <v>8.8095921052631585</v>
      </c>
      <c r="BX13" s="93">
        <f t="shared" si="37"/>
        <v>8.7971315789473685</v>
      </c>
      <c r="BY13" s="93">
        <f t="shared" si="37"/>
        <v>8.7846710526315785</v>
      </c>
      <c r="BZ13" s="93">
        <f t="shared" si="37"/>
        <v>8.7722105263157903</v>
      </c>
      <c r="CA13" s="93">
        <f t="shared" si="37"/>
        <v>8.7597500000000004</v>
      </c>
      <c r="CB13" s="93">
        <f t="shared" si="37"/>
        <v>8.7472894736842104</v>
      </c>
      <c r="CC13" s="93">
        <f t="shared" si="37"/>
        <v>8.7348289473684222</v>
      </c>
      <c r="CD13" s="93">
        <f t="shared" si="37"/>
        <v>8.7223684210526322</v>
      </c>
      <c r="CE13" s="93">
        <f t="shared" si="38"/>
        <v>8.7099078947368422</v>
      </c>
      <c r="CF13" s="93">
        <f t="shared" si="38"/>
        <v>8.6974473684210523</v>
      </c>
      <c r="CG13" s="93">
        <f t="shared" si="38"/>
        <v>8.6849868421052641</v>
      </c>
      <c r="CH13" s="93">
        <f t="shared" si="38"/>
        <v>8.6725263157894741</v>
      </c>
      <c r="CI13" s="93">
        <f t="shared" si="38"/>
        <v>8.6600657894736841</v>
      </c>
      <c r="CJ13" s="93">
        <f t="shared" si="38"/>
        <v>8.6476052631578941</v>
      </c>
      <c r="CK13" s="93">
        <f t="shared" si="38"/>
        <v>8.6351447368421059</v>
      </c>
      <c r="CL13" s="93">
        <f t="shared" si="38"/>
        <v>8.622684210526316</v>
      </c>
      <c r="CM13" s="93">
        <f t="shared" si="38"/>
        <v>8.610223684210526</v>
      </c>
      <c r="CN13" s="93">
        <f t="shared" si="22"/>
        <v>8.5977631578947378</v>
      </c>
    </row>
    <row r="14" spans="1:92" ht="13.8" thickBot="1" x14ac:dyDescent="0.3">
      <c r="A14">
        <v>17</v>
      </c>
      <c r="B14" s="42">
        <v>0.9</v>
      </c>
      <c r="C14" s="57" t="str">
        <f t="shared" si="4"/>
        <v>17.9 'C</v>
      </c>
      <c r="D14" s="58">
        <v>9.4499999999999993</v>
      </c>
      <c r="E14" s="59">
        <f t="shared" si="5"/>
        <v>9.3878289473684209</v>
      </c>
      <c r="F14" s="59">
        <f t="shared" si="6"/>
        <v>9.3256578947368407</v>
      </c>
      <c r="G14" s="59">
        <f t="shared" si="7"/>
        <v>9.2634868421052623</v>
      </c>
      <c r="H14" s="60">
        <f t="shared" si="8"/>
        <v>9.2013157894736839</v>
      </c>
      <c r="I14" s="61">
        <f t="shared" si="9"/>
        <v>9.1391447368421037</v>
      </c>
      <c r="J14" s="62">
        <f t="shared" si="10"/>
        <v>9.0769736842105253</v>
      </c>
      <c r="K14" s="59">
        <f t="shared" si="11"/>
        <v>9.0148026315789469</v>
      </c>
      <c r="L14" s="63">
        <f t="shared" si="12"/>
        <v>8.9526315789473667</v>
      </c>
      <c r="M14" s="63">
        <f t="shared" si="13"/>
        <v>8.8904605263157883</v>
      </c>
      <c r="N14" s="63">
        <f t="shared" si="1"/>
        <v>8.8282894736842099</v>
      </c>
      <c r="O14" s="63">
        <f t="shared" si="14"/>
        <v>8.7661184210526315</v>
      </c>
      <c r="P14" s="63">
        <f t="shared" si="15"/>
        <v>8.7039473684210513</v>
      </c>
      <c r="Q14" s="63">
        <f t="shared" si="16"/>
        <v>8.6417763157894729</v>
      </c>
      <c r="R14" s="63">
        <f t="shared" si="17"/>
        <v>8.5796052631578945</v>
      </c>
      <c r="S14">
        <f t="shared" si="18"/>
        <v>1.2434210526315789E-2</v>
      </c>
      <c r="T14">
        <f t="shared" si="19"/>
        <v>0</v>
      </c>
      <c r="U14">
        <v>17.899999999999999</v>
      </c>
      <c r="V14" s="93">
        <f t="shared" si="23"/>
        <v>9.4499999999999993</v>
      </c>
      <c r="W14" s="93">
        <f t="shared" si="24"/>
        <v>9.437565789473684</v>
      </c>
      <c r="X14" s="93">
        <f t="shared" si="25"/>
        <v>9.4251315789473686</v>
      </c>
      <c r="Y14" s="93">
        <f t="shared" si="26"/>
        <v>9.4126973684210515</v>
      </c>
      <c r="Z14" s="93">
        <f t="shared" si="27"/>
        <v>9.4002631578947362</v>
      </c>
      <c r="AA14" s="93">
        <f t="shared" si="28"/>
        <v>9.3878289473684209</v>
      </c>
      <c r="AB14" s="93">
        <f t="shared" si="31"/>
        <v>9.3753947368421056</v>
      </c>
      <c r="AC14" s="93">
        <f t="shared" si="32"/>
        <v>9.3629605263157885</v>
      </c>
      <c r="AD14" s="93">
        <f t="shared" si="32"/>
        <v>9.3505263157894731</v>
      </c>
      <c r="AE14" s="93">
        <f t="shared" si="32"/>
        <v>9.3380921052631578</v>
      </c>
      <c r="AF14" s="93">
        <f t="shared" si="32"/>
        <v>9.3256578947368425</v>
      </c>
      <c r="AG14" s="93">
        <f t="shared" si="32"/>
        <v>9.3132236842105254</v>
      </c>
      <c r="AH14" s="93">
        <f t="shared" si="32"/>
        <v>9.3007894736842101</v>
      </c>
      <c r="AI14" s="93">
        <f t="shared" si="32"/>
        <v>9.2883552631578947</v>
      </c>
      <c r="AJ14" s="93">
        <f t="shared" si="32"/>
        <v>9.2759210526315794</v>
      </c>
      <c r="AK14" s="93">
        <f t="shared" si="32"/>
        <v>9.2634868421052623</v>
      </c>
      <c r="AL14" s="93">
        <f t="shared" si="32"/>
        <v>9.251052631578947</v>
      </c>
      <c r="AM14" s="93">
        <f t="shared" si="33"/>
        <v>9.2386184210526316</v>
      </c>
      <c r="AN14" s="93">
        <f t="shared" si="33"/>
        <v>9.2261842105263145</v>
      </c>
      <c r="AO14" s="93">
        <f t="shared" si="33"/>
        <v>9.2137499999999992</v>
      </c>
      <c r="AP14" s="93">
        <f t="shared" si="33"/>
        <v>9.2013157894736839</v>
      </c>
      <c r="AQ14" s="93">
        <f t="shared" si="34"/>
        <v>9.1888815789473686</v>
      </c>
      <c r="AR14" s="93">
        <f t="shared" si="34"/>
        <v>9.1764473684210515</v>
      </c>
      <c r="AS14" s="93">
        <f t="shared" si="34"/>
        <v>9.1640131578947361</v>
      </c>
      <c r="AT14" s="93">
        <f t="shared" si="34"/>
        <v>9.1515789473684208</v>
      </c>
      <c r="AU14" s="93">
        <f t="shared" si="34"/>
        <v>9.1391447368421055</v>
      </c>
      <c r="AV14" s="93">
        <f t="shared" si="34"/>
        <v>9.1267105263157884</v>
      </c>
      <c r="AW14" s="93">
        <f t="shared" si="34"/>
        <v>9.1142763157894731</v>
      </c>
      <c r="AX14" s="93">
        <f t="shared" si="34"/>
        <v>9.1018421052631577</v>
      </c>
      <c r="AY14" s="93">
        <f t="shared" si="34"/>
        <v>9.0894078947368424</v>
      </c>
      <c r="AZ14" s="93">
        <f t="shared" si="34"/>
        <v>9.0769736842105253</v>
      </c>
      <c r="BA14" s="93">
        <f t="shared" si="35"/>
        <v>9.06453947368421</v>
      </c>
      <c r="BB14" s="93">
        <f t="shared" si="35"/>
        <v>9.0521052631578947</v>
      </c>
      <c r="BC14" s="93">
        <f t="shared" si="35"/>
        <v>9.0396710526315793</v>
      </c>
      <c r="BD14" s="93">
        <f t="shared" si="35"/>
        <v>9.0272368421052622</v>
      </c>
      <c r="BE14" s="93">
        <f t="shared" si="35"/>
        <v>9.0148026315789469</v>
      </c>
      <c r="BF14" s="93">
        <f t="shared" si="35"/>
        <v>9.0023684210526316</v>
      </c>
      <c r="BG14" s="93">
        <f t="shared" si="35"/>
        <v>8.9899342105263162</v>
      </c>
      <c r="BH14" s="93">
        <f t="shared" si="35"/>
        <v>8.9774999999999991</v>
      </c>
      <c r="BI14" s="93">
        <f t="shared" si="35"/>
        <v>8.9650657894736838</v>
      </c>
      <c r="BJ14" s="93">
        <f t="shared" si="35"/>
        <v>8.9526315789473685</v>
      </c>
      <c r="BK14" s="93">
        <f t="shared" si="36"/>
        <v>8.9401973684210514</v>
      </c>
      <c r="BL14" s="93">
        <f t="shared" si="36"/>
        <v>8.9277631578947361</v>
      </c>
      <c r="BM14" s="93">
        <f t="shared" si="36"/>
        <v>8.9153289473684207</v>
      </c>
      <c r="BN14" s="93">
        <f t="shared" si="36"/>
        <v>8.9028947368421054</v>
      </c>
      <c r="BO14" s="93">
        <f t="shared" si="36"/>
        <v>8.8904605263157883</v>
      </c>
      <c r="BP14" s="93">
        <f t="shared" si="36"/>
        <v>8.878026315789473</v>
      </c>
      <c r="BQ14" s="93">
        <f t="shared" si="36"/>
        <v>8.8655921052631577</v>
      </c>
      <c r="BR14" s="93">
        <f t="shared" si="36"/>
        <v>8.8531578947368423</v>
      </c>
      <c r="BS14" s="93">
        <f t="shared" si="36"/>
        <v>8.8407236842105252</v>
      </c>
      <c r="BT14" s="93">
        <f t="shared" si="36"/>
        <v>8.8282894736842099</v>
      </c>
      <c r="BU14" s="93">
        <f t="shared" si="37"/>
        <v>8.8158552631578946</v>
      </c>
      <c r="BV14" s="93">
        <f t="shared" si="37"/>
        <v>8.8034210526315793</v>
      </c>
      <c r="BW14" s="93">
        <f t="shared" si="37"/>
        <v>8.7909868421052622</v>
      </c>
      <c r="BX14" s="93">
        <f t="shared" si="37"/>
        <v>8.7785526315789468</v>
      </c>
      <c r="BY14" s="93">
        <f t="shared" si="37"/>
        <v>8.7661184210526315</v>
      </c>
      <c r="BZ14" s="93">
        <f t="shared" si="37"/>
        <v>8.7536842105263162</v>
      </c>
      <c r="CA14" s="93">
        <f t="shared" si="37"/>
        <v>8.7412499999999991</v>
      </c>
      <c r="CB14" s="93">
        <f t="shared" si="37"/>
        <v>8.7288157894736838</v>
      </c>
      <c r="CC14" s="93">
        <f t="shared" si="37"/>
        <v>8.7163815789473684</v>
      </c>
      <c r="CD14" s="93">
        <f t="shared" si="37"/>
        <v>8.7039473684210531</v>
      </c>
      <c r="CE14" s="93">
        <f t="shared" si="38"/>
        <v>8.691513157894736</v>
      </c>
      <c r="CF14" s="93">
        <f t="shared" si="38"/>
        <v>8.6790789473684207</v>
      </c>
      <c r="CG14" s="93">
        <f t="shared" si="38"/>
        <v>8.6666447368421053</v>
      </c>
      <c r="CH14" s="93">
        <f t="shared" si="38"/>
        <v>8.6542105263157882</v>
      </c>
      <c r="CI14" s="93">
        <f t="shared" si="38"/>
        <v>8.6417763157894729</v>
      </c>
      <c r="CJ14" s="93">
        <f t="shared" si="38"/>
        <v>8.6293421052631576</v>
      </c>
      <c r="CK14" s="93">
        <f t="shared" si="38"/>
        <v>8.6169078947368423</v>
      </c>
      <c r="CL14" s="93">
        <f t="shared" si="38"/>
        <v>8.6044736842105252</v>
      </c>
      <c r="CM14" s="93">
        <f t="shared" si="38"/>
        <v>8.5920394736842098</v>
      </c>
      <c r="CN14" s="93">
        <f t="shared" si="22"/>
        <v>8.5796052631578945</v>
      </c>
    </row>
    <row r="15" spans="1:92" x14ac:dyDescent="0.25">
      <c r="A15">
        <v>18</v>
      </c>
      <c r="B15" s="42">
        <v>0</v>
      </c>
      <c r="C15" s="43" t="str">
        <f t="shared" si="4"/>
        <v>18 'C</v>
      </c>
      <c r="D15" s="44">
        <v>9.43</v>
      </c>
      <c r="E15" s="45">
        <f t="shared" si="5"/>
        <v>9.3679605263157892</v>
      </c>
      <c r="F15" s="45">
        <f t="shared" si="6"/>
        <v>9.3059210526315788</v>
      </c>
      <c r="G15" s="45">
        <f t="shared" si="7"/>
        <v>9.2438815789473683</v>
      </c>
      <c r="H15" s="46">
        <f t="shared" si="8"/>
        <v>9.1818421052631578</v>
      </c>
      <c r="I15" s="47">
        <f t="shared" si="9"/>
        <v>9.1198026315789473</v>
      </c>
      <c r="J15" s="48">
        <f t="shared" si="10"/>
        <v>9.0577631578947368</v>
      </c>
      <c r="K15" s="45">
        <f t="shared" si="11"/>
        <v>8.9957236842105264</v>
      </c>
      <c r="L15" s="49">
        <f t="shared" si="12"/>
        <v>8.9336842105263159</v>
      </c>
      <c r="M15" s="49">
        <f t="shared" si="13"/>
        <v>8.8716447368421054</v>
      </c>
      <c r="N15" s="49">
        <f t="shared" si="1"/>
        <v>8.8096052631578949</v>
      </c>
      <c r="O15" s="49">
        <f t="shared" si="14"/>
        <v>8.7475657894736845</v>
      </c>
      <c r="P15" s="49">
        <f t="shared" si="15"/>
        <v>8.685526315789474</v>
      </c>
      <c r="Q15" s="49">
        <f t="shared" si="16"/>
        <v>8.6234868421052635</v>
      </c>
      <c r="R15" s="49">
        <f t="shared" si="17"/>
        <v>8.561447368421053</v>
      </c>
      <c r="S15">
        <f t="shared" si="18"/>
        <v>1.2407894736842093E-2</v>
      </c>
      <c r="T15">
        <f t="shared" si="19"/>
        <v>8.8817841970012523E-15</v>
      </c>
      <c r="U15">
        <v>18</v>
      </c>
      <c r="V15" s="93">
        <f t="shared" si="23"/>
        <v>9.43</v>
      </c>
      <c r="W15" s="93">
        <f t="shared" si="24"/>
        <v>9.4175921052631573</v>
      </c>
      <c r="X15" s="93">
        <f t="shared" si="25"/>
        <v>9.4051842105263166</v>
      </c>
      <c r="Y15" s="93">
        <f t="shared" si="26"/>
        <v>9.3927763157894741</v>
      </c>
      <c r="Z15" s="93">
        <f t="shared" si="27"/>
        <v>9.3803684210526317</v>
      </c>
      <c r="AA15" s="93">
        <f t="shared" si="28"/>
        <v>9.3679605263157892</v>
      </c>
      <c r="AB15" s="93">
        <f t="shared" si="31"/>
        <v>9.3555526315789468</v>
      </c>
      <c r="AC15" s="93">
        <f t="shared" si="32"/>
        <v>9.3431447368421061</v>
      </c>
      <c r="AD15" s="93">
        <f t="shared" si="32"/>
        <v>9.3307368421052637</v>
      </c>
      <c r="AE15" s="93">
        <f t="shared" si="32"/>
        <v>9.3183289473684212</v>
      </c>
      <c r="AF15" s="93">
        <f t="shared" si="32"/>
        <v>9.3059210526315788</v>
      </c>
      <c r="AG15" s="93">
        <f t="shared" si="32"/>
        <v>9.2935131578947363</v>
      </c>
      <c r="AH15" s="93">
        <f t="shared" si="32"/>
        <v>9.2811052631578956</v>
      </c>
      <c r="AI15" s="93">
        <f t="shared" si="32"/>
        <v>9.2686973684210532</v>
      </c>
      <c r="AJ15" s="93">
        <f t="shared" si="32"/>
        <v>9.2562894736842107</v>
      </c>
      <c r="AK15" s="93">
        <f t="shared" si="32"/>
        <v>9.2438815789473683</v>
      </c>
      <c r="AL15" s="93">
        <f t="shared" si="32"/>
        <v>9.2314736842105258</v>
      </c>
      <c r="AM15" s="93">
        <f t="shared" si="33"/>
        <v>9.2190657894736852</v>
      </c>
      <c r="AN15" s="93">
        <f t="shared" si="33"/>
        <v>9.2066578947368427</v>
      </c>
      <c r="AO15" s="93">
        <f t="shared" si="33"/>
        <v>9.1942500000000003</v>
      </c>
      <c r="AP15" s="93">
        <f t="shared" si="33"/>
        <v>9.1818421052631578</v>
      </c>
      <c r="AQ15" s="93">
        <f t="shared" si="34"/>
        <v>9.1694342105263154</v>
      </c>
      <c r="AR15" s="93">
        <f t="shared" si="34"/>
        <v>9.1570263157894747</v>
      </c>
      <c r="AS15" s="93">
        <f t="shared" si="34"/>
        <v>9.1446184210526322</v>
      </c>
      <c r="AT15" s="93">
        <f t="shared" si="34"/>
        <v>9.1322105263157898</v>
      </c>
      <c r="AU15" s="93">
        <f t="shared" si="34"/>
        <v>9.1198026315789473</v>
      </c>
      <c r="AV15" s="93">
        <f t="shared" si="34"/>
        <v>9.1073947368421049</v>
      </c>
      <c r="AW15" s="93">
        <f t="shared" si="34"/>
        <v>9.0949868421052642</v>
      </c>
      <c r="AX15" s="93">
        <f t="shared" si="34"/>
        <v>9.0825789473684218</v>
      </c>
      <c r="AY15" s="93">
        <f t="shared" si="34"/>
        <v>9.0701710526315793</v>
      </c>
      <c r="AZ15" s="93">
        <f t="shared" si="34"/>
        <v>9.0577631578947368</v>
      </c>
      <c r="BA15" s="93">
        <f t="shared" si="35"/>
        <v>9.0453552631578944</v>
      </c>
      <c r="BB15" s="93">
        <f t="shared" si="35"/>
        <v>9.0329473684210537</v>
      </c>
      <c r="BC15" s="93">
        <f t="shared" si="35"/>
        <v>9.0205394736842113</v>
      </c>
      <c r="BD15" s="93">
        <f t="shared" si="35"/>
        <v>9.0081315789473688</v>
      </c>
      <c r="BE15" s="93">
        <f t="shared" si="35"/>
        <v>8.9957236842105264</v>
      </c>
      <c r="BF15" s="93">
        <f t="shared" si="35"/>
        <v>8.9833157894736839</v>
      </c>
      <c r="BG15" s="93">
        <f t="shared" si="35"/>
        <v>8.9709078947368432</v>
      </c>
      <c r="BH15" s="93">
        <f t="shared" si="35"/>
        <v>8.9585000000000008</v>
      </c>
      <c r="BI15" s="93">
        <f t="shared" si="35"/>
        <v>8.9460921052631583</v>
      </c>
      <c r="BJ15" s="93">
        <f t="shared" si="35"/>
        <v>8.9336842105263159</v>
      </c>
      <c r="BK15" s="93">
        <f t="shared" si="36"/>
        <v>8.9212763157894734</v>
      </c>
      <c r="BL15" s="93">
        <f t="shared" si="36"/>
        <v>8.9088684210526328</v>
      </c>
      <c r="BM15" s="93">
        <f t="shared" si="36"/>
        <v>8.8964605263157903</v>
      </c>
      <c r="BN15" s="93">
        <f t="shared" si="36"/>
        <v>8.8840526315789479</v>
      </c>
      <c r="BO15" s="93">
        <f t="shared" si="36"/>
        <v>8.8716447368421054</v>
      </c>
      <c r="BP15" s="93">
        <f t="shared" si="36"/>
        <v>8.859236842105263</v>
      </c>
      <c r="BQ15" s="93">
        <f t="shared" si="36"/>
        <v>8.8468289473684223</v>
      </c>
      <c r="BR15" s="93">
        <f t="shared" si="36"/>
        <v>8.8344210526315798</v>
      </c>
      <c r="BS15" s="93">
        <f t="shared" si="36"/>
        <v>8.8220131578947374</v>
      </c>
      <c r="BT15" s="93">
        <f t="shared" si="36"/>
        <v>8.8096052631578949</v>
      </c>
      <c r="BU15" s="93">
        <f t="shared" si="37"/>
        <v>8.7971973684210525</v>
      </c>
      <c r="BV15" s="93">
        <f t="shared" si="37"/>
        <v>8.7847894736842118</v>
      </c>
      <c r="BW15" s="93">
        <f t="shared" si="37"/>
        <v>8.7723815789473694</v>
      </c>
      <c r="BX15" s="93">
        <f t="shared" si="37"/>
        <v>8.7599736842105269</v>
      </c>
      <c r="BY15" s="93">
        <f t="shared" si="37"/>
        <v>8.7475657894736845</v>
      </c>
      <c r="BZ15" s="93">
        <f t="shared" si="37"/>
        <v>8.735157894736842</v>
      </c>
      <c r="CA15" s="93">
        <f t="shared" si="37"/>
        <v>8.7227500000000013</v>
      </c>
      <c r="CB15" s="93">
        <f t="shared" si="37"/>
        <v>8.7103421052631589</v>
      </c>
      <c r="CC15" s="93">
        <f t="shared" si="37"/>
        <v>8.6979342105263164</v>
      </c>
      <c r="CD15" s="93">
        <f t="shared" si="37"/>
        <v>8.685526315789474</v>
      </c>
      <c r="CE15" s="93">
        <f t="shared" si="38"/>
        <v>8.6731184210526315</v>
      </c>
      <c r="CF15" s="93">
        <f t="shared" si="38"/>
        <v>8.6607105263157909</v>
      </c>
      <c r="CG15" s="93">
        <f t="shared" si="38"/>
        <v>8.6483026315789484</v>
      </c>
      <c r="CH15" s="93">
        <f t="shared" si="38"/>
        <v>8.635894736842106</v>
      </c>
      <c r="CI15" s="93">
        <f t="shared" si="38"/>
        <v>8.6234868421052635</v>
      </c>
      <c r="CJ15" s="93">
        <f t="shared" si="38"/>
        <v>8.6110789473684211</v>
      </c>
      <c r="CK15" s="93">
        <f t="shared" si="38"/>
        <v>8.5986710526315804</v>
      </c>
      <c r="CL15" s="93">
        <f t="shared" si="38"/>
        <v>8.5862631578947379</v>
      </c>
      <c r="CM15" s="93">
        <f t="shared" si="38"/>
        <v>8.5738552631578955</v>
      </c>
      <c r="CN15" s="93">
        <f t="shared" si="22"/>
        <v>8.561447368421053</v>
      </c>
    </row>
    <row r="16" spans="1:92" x14ac:dyDescent="0.25">
      <c r="A16">
        <v>18</v>
      </c>
      <c r="B16" s="42">
        <v>0.1</v>
      </c>
      <c r="C16" s="50" t="str">
        <f t="shared" si="4"/>
        <v>18.1 'C</v>
      </c>
      <c r="D16" s="51">
        <v>9.41</v>
      </c>
      <c r="E16" s="52">
        <f t="shared" si="5"/>
        <v>9.3480921052631576</v>
      </c>
      <c r="F16" s="52">
        <f t="shared" si="6"/>
        <v>9.286184210526315</v>
      </c>
      <c r="G16" s="52">
        <f t="shared" si="7"/>
        <v>9.2242763157894743</v>
      </c>
      <c r="H16" s="53">
        <f t="shared" si="8"/>
        <v>9.1623684210526317</v>
      </c>
      <c r="I16" s="54">
        <f t="shared" si="9"/>
        <v>9.1004605263157892</v>
      </c>
      <c r="J16" s="55">
        <f t="shared" si="10"/>
        <v>9.0385526315789466</v>
      </c>
      <c r="K16" s="56">
        <f t="shared" si="11"/>
        <v>8.9766447368421058</v>
      </c>
      <c r="L16" s="56">
        <f t="shared" si="12"/>
        <v>8.9147368421052633</v>
      </c>
      <c r="M16" s="56">
        <f t="shared" si="13"/>
        <v>8.8528289473684207</v>
      </c>
      <c r="N16" s="56">
        <f t="shared" si="1"/>
        <v>8.79092105263158</v>
      </c>
      <c r="O16" s="56">
        <f t="shared" si="14"/>
        <v>8.7290131578947374</v>
      </c>
      <c r="P16" s="56">
        <f t="shared" si="15"/>
        <v>8.6671052631578949</v>
      </c>
      <c r="Q16" s="49">
        <f t="shared" si="16"/>
        <v>8.6051973684210523</v>
      </c>
      <c r="R16" s="49">
        <f t="shared" si="17"/>
        <v>8.5432894736842115</v>
      </c>
      <c r="S16">
        <f t="shared" si="18"/>
        <v>1.2381578947368408E-2</v>
      </c>
      <c r="T16">
        <f t="shared" si="19"/>
        <v>8.8817841970012523E-15</v>
      </c>
      <c r="U16">
        <v>18.100000000000001</v>
      </c>
      <c r="V16" s="93">
        <f t="shared" si="23"/>
        <v>9.41</v>
      </c>
      <c r="W16" s="93">
        <f t="shared" si="24"/>
        <v>9.3976184210526306</v>
      </c>
      <c r="X16" s="93">
        <f t="shared" si="25"/>
        <v>9.3852368421052628</v>
      </c>
      <c r="Y16" s="93">
        <f t="shared" si="26"/>
        <v>9.3728552631578932</v>
      </c>
      <c r="Z16" s="93">
        <f t="shared" si="27"/>
        <v>9.3604736842105254</v>
      </c>
      <c r="AA16" s="93">
        <f t="shared" si="28"/>
        <v>9.3480921052631576</v>
      </c>
      <c r="AB16" s="93">
        <f t="shared" si="31"/>
        <v>9.335710526315788</v>
      </c>
      <c r="AC16" s="93">
        <f t="shared" si="32"/>
        <v>9.3233289473684202</v>
      </c>
      <c r="AD16" s="93">
        <f t="shared" si="32"/>
        <v>9.3109473684210524</v>
      </c>
      <c r="AE16" s="93">
        <f t="shared" si="32"/>
        <v>9.2985657894736828</v>
      </c>
      <c r="AF16" s="93">
        <f t="shared" si="32"/>
        <v>9.286184210526315</v>
      </c>
      <c r="AG16" s="93">
        <f t="shared" si="32"/>
        <v>9.2738026315789472</v>
      </c>
      <c r="AH16" s="93">
        <f t="shared" si="32"/>
        <v>9.2614210526315777</v>
      </c>
      <c r="AI16" s="93">
        <f t="shared" si="32"/>
        <v>9.2490394736842099</v>
      </c>
      <c r="AJ16" s="93">
        <f t="shared" si="32"/>
        <v>9.2366578947368421</v>
      </c>
      <c r="AK16" s="93">
        <f t="shared" si="32"/>
        <v>9.2242763157894725</v>
      </c>
      <c r="AL16" s="93">
        <f t="shared" si="32"/>
        <v>9.2118947368421047</v>
      </c>
      <c r="AM16" s="93">
        <f t="shared" si="33"/>
        <v>9.1995131578947369</v>
      </c>
      <c r="AN16" s="93">
        <f t="shared" si="33"/>
        <v>9.1871315789473673</v>
      </c>
      <c r="AO16" s="93">
        <f t="shared" si="33"/>
        <v>9.1747499999999995</v>
      </c>
      <c r="AP16" s="93">
        <f t="shared" si="33"/>
        <v>9.1623684210526317</v>
      </c>
      <c r="AQ16" s="93">
        <f t="shared" si="34"/>
        <v>9.1499868421052621</v>
      </c>
      <c r="AR16" s="93">
        <f t="shared" si="34"/>
        <v>9.1376052631578943</v>
      </c>
      <c r="AS16" s="93">
        <f t="shared" si="34"/>
        <v>9.1252236842105265</v>
      </c>
      <c r="AT16" s="93">
        <f t="shared" si="34"/>
        <v>9.112842105263157</v>
      </c>
      <c r="AU16" s="93">
        <f t="shared" si="34"/>
        <v>9.1004605263157892</v>
      </c>
      <c r="AV16" s="93">
        <f t="shared" si="34"/>
        <v>9.0880789473684214</v>
      </c>
      <c r="AW16" s="93">
        <f t="shared" si="34"/>
        <v>9.0756973684210518</v>
      </c>
      <c r="AX16" s="93">
        <f t="shared" si="34"/>
        <v>9.063315789473684</v>
      </c>
      <c r="AY16" s="93">
        <f t="shared" si="34"/>
        <v>9.0509342105263162</v>
      </c>
      <c r="AZ16" s="93">
        <f t="shared" si="34"/>
        <v>9.0385526315789466</v>
      </c>
      <c r="BA16" s="93">
        <f t="shared" si="35"/>
        <v>9.0261710526315788</v>
      </c>
      <c r="BB16" s="93">
        <f t="shared" si="35"/>
        <v>9.013789473684211</v>
      </c>
      <c r="BC16" s="93">
        <f t="shared" si="35"/>
        <v>9.0014078947368414</v>
      </c>
      <c r="BD16" s="93">
        <f t="shared" si="35"/>
        <v>8.9890263157894736</v>
      </c>
      <c r="BE16" s="93">
        <f t="shared" si="35"/>
        <v>8.9766447368421058</v>
      </c>
      <c r="BF16" s="93">
        <f t="shared" si="35"/>
        <v>8.9642631578947363</v>
      </c>
      <c r="BG16" s="93">
        <f t="shared" si="35"/>
        <v>8.9518815789473685</v>
      </c>
      <c r="BH16" s="93">
        <f t="shared" si="35"/>
        <v>8.9394999999999989</v>
      </c>
      <c r="BI16" s="93">
        <f t="shared" si="35"/>
        <v>8.9271184210526311</v>
      </c>
      <c r="BJ16" s="93">
        <f t="shared" si="35"/>
        <v>8.9147368421052633</v>
      </c>
      <c r="BK16" s="93">
        <f t="shared" si="36"/>
        <v>8.9023552631578937</v>
      </c>
      <c r="BL16" s="93">
        <f t="shared" si="36"/>
        <v>8.8899736842105259</v>
      </c>
      <c r="BM16" s="93">
        <f t="shared" si="36"/>
        <v>8.8775921052631581</v>
      </c>
      <c r="BN16" s="93">
        <f t="shared" si="36"/>
        <v>8.8652105263157885</v>
      </c>
      <c r="BO16" s="93">
        <f t="shared" si="36"/>
        <v>8.8528289473684207</v>
      </c>
      <c r="BP16" s="93">
        <f t="shared" si="36"/>
        <v>8.8404473684210529</v>
      </c>
      <c r="BQ16" s="93">
        <f t="shared" si="36"/>
        <v>8.8280657894736834</v>
      </c>
      <c r="BR16" s="93">
        <f t="shared" si="36"/>
        <v>8.8156842105263156</v>
      </c>
      <c r="BS16" s="93">
        <f t="shared" si="36"/>
        <v>8.8033026315789478</v>
      </c>
      <c r="BT16" s="93">
        <f t="shared" si="36"/>
        <v>8.7909210526315782</v>
      </c>
      <c r="BU16" s="93">
        <f t="shared" si="37"/>
        <v>8.7785394736842104</v>
      </c>
      <c r="BV16" s="93">
        <f t="shared" si="37"/>
        <v>8.7661578947368426</v>
      </c>
      <c r="BW16" s="93">
        <f t="shared" si="37"/>
        <v>8.753776315789473</v>
      </c>
      <c r="BX16" s="93">
        <f t="shared" si="37"/>
        <v>8.7413947368421052</v>
      </c>
      <c r="BY16" s="93">
        <f t="shared" si="37"/>
        <v>8.7290131578947374</v>
      </c>
      <c r="BZ16" s="93">
        <f t="shared" si="37"/>
        <v>8.7166315789473678</v>
      </c>
      <c r="CA16" s="93">
        <f t="shared" si="37"/>
        <v>8.70425</v>
      </c>
      <c r="CB16" s="93">
        <f t="shared" si="37"/>
        <v>8.6918684210526322</v>
      </c>
      <c r="CC16" s="93">
        <f t="shared" si="37"/>
        <v>8.6794868421052627</v>
      </c>
      <c r="CD16" s="93">
        <f t="shared" si="37"/>
        <v>8.6671052631578949</v>
      </c>
      <c r="CE16" s="93">
        <f t="shared" si="38"/>
        <v>8.6547236842105271</v>
      </c>
      <c r="CF16" s="93">
        <f t="shared" si="38"/>
        <v>8.6423421052631575</v>
      </c>
      <c r="CG16" s="93">
        <f t="shared" si="38"/>
        <v>8.6299605263157897</v>
      </c>
      <c r="CH16" s="93">
        <f t="shared" si="38"/>
        <v>8.6175789473684219</v>
      </c>
      <c r="CI16" s="93">
        <f t="shared" si="38"/>
        <v>8.6051973684210523</v>
      </c>
      <c r="CJ16" s="93">
        <f t="shared" si="38"/>
        <v>8.5928157894736845</v>
      </c>
      <c r="CK16" s="93">
        <f t="shared" si="38"/>
        <v>8.5804342105263167</v>
      </c>
      <c r="CL16" s="93">
        <f t="shared" si="38"/>
        <v>8.5680526315789471</v>
      </c>
      <c r="CM16" s="93">
        <f t="shared" si="38"/>
        <v>8.5556710526315793</v>
      </c>
      <c r="CN16" s="93">
        <f t="shared" si="22"/>
        <v>8.5432894736842115</v>
      </c>
    </row>
    <row r="17" spans="1:92" x14ac:dyDescent="0.25">
      <c r="A17">
        <v>18</v>
      </c>
      <c r="B17" s="42">
        <v>0.2</v>
      </c>
      <c r="C17" s="50" t="str">
        <f t="shared" si="4"/>
        <v>18.2 'C</v>
      </c>
      <c r="D17" s="51">
        <v>9.39</v>
      </c>
      <c r="E17" s="52">
        <f t="shared" si="5"/>
        <v>9.3282236842105277</v>
      </c>
      <c r="F17" s="52">
        <f t="shared" si="6"/>
        <v>9.2664473684210531</v>
      </c>
      <c r="G17" s="52">
        <f t="shared" si="7"/>
        <v>9.2046710526315803</v>
      </c>
      <c r="H17" s="53">
        <f t="shared" si="8"/>
        <v>9.1428947368421056</v>
      </c>
      <c r="I17" s="54">
        <f t="shared" si="9"/>
        <v>9.081118421052631</v>
      </c>
      <c r="J17" s="55">
        <f t="shared" si="10"/>
        <v>9.0193421052631582</v>
      </c>
      <c r="K17" s="56">
        <f t="shared" si="11"/>
        <v>8.9575657894736853</v>
      </c>
      <c r="L17" s="56">
        <f t="shared" si="12"/>
        <v>8.8957894736842107</v>
      </c>
      <c r="M17" s="56">
        <f t="shared" si="13"/>
        <v>8.8340131578947378</v>
      </c>
      <c r="N17" s="56">
        <f t="shared" si="1"/>
        <v>8.7722368421052632</v>
      </c>
      <c r="O17" s="56">
        <f t="shared" si="14"/>
        <v>8.7104605263157904</v>
      </c>
      <c r="P17" s="56">
        <f t="shared" si="15"/>
        <v>8.6486842105263158</v>
      </c>
      <c r="Q17" s="49">
        <f t="shared" si="16"/>
        <v>8.5869078947368429</v>
      </c>
      <c r="R17" s="49">
        <f t="shared" si="17"/>
        <v>8.5251315789473701</v>
      </c>
      <c r="S17">
        <f t="shared" si="18"/>
        <v>1.2355263157894734E-2</v>
      </c>
      <c r="T17">
        <f t="shared" si="19"/>
        <v>1.7763568394002505E-15</v>
      </c>
      <c r="U17">
        <v>18.2</v>
      </c>
      <c r="V17" s="93">
        <f t="shared" si="23"/>
        <v>9.3899999999999988</v>
      </c>
      <c r="W17" s="93">
        <f t="shared" si="24"/>
        <v>9.3776447368421039</v>
      </c>
      <c r="X17" s="93">
        <f t="shared" si="25"/>
        <v>9.3652894736842107</v>
      </c>
      <c r="Y17" s="93">
        <f t="shared" si="26"/>
        <v>9.3529342105263158</v>
      </c>
      <c r="Z17" s="93">
        <f t="shared" si="27"/>
        <v>9.3405789473684209</v>
      </c>
      <c r="AA17" s="93">
        <f t="shared" si="28"/>
        <v>9.3282236842105259</v>
      </c>
      <c r="AB17" s="93">
        <f t="shared" si="31"/>
        <v>9.315868421052631</v>
      </c>
      <c r="AC17" s="93">
        <f t="shared" si="32"/>
        <v>9.3035131578947361</v>
      </c>
      <c r="AD17" s="93">
        <f t="shared" si="32"/>
        <v>9.2911578947368412</v>
      </c>
      <c r="AE17" s="93">
        <f t="shared" si="32"/>
        <v>9.2788026315789462</v>
      </c>
      <c r="AF17" s="93">
        <f t="shared" si="32"/>
        <v>9.2664473684210513</v>
      </c>
      <c r="AG17" s="93">
        <f t="shared" si="32"/>
        <v>9.2540921052631582</v>
      </c>
      <c r="AH17" s="93">
        <f t="shared" si="32"/>
        <v>9.2417368421052632</v>
      </c>
      <c r="AI17" s="93">
        <f t="shared" si="32"/>
        <v>9.2293815789473683</v>
      </c>
      <c r="AJ17" s="93">
        <f t="shared" si="32"/>
        <v>9.2170263157894734</v>
      </c>
      <c r="AK17" s="93">
        <f t="shared" si="32"/>
        <v>9.2046710526315785</v>
      </c>
      <c r="AL17" s="93">
        <f t="shared" si="32"/>
        <v>9.1923157894736836</v>
      </c>
      <c r="AM17" s="93">
        <f t="shared" si="33"/>
        <v>9.1799605263157886</v>
      </c>
      <c r="AN17" s="93">
        <f t="shared" si="33"/>
        <v>9.1676052631578937</v>
      </c>
      <c r="AO17" s="93">
        <f t="shared" si="33"/>
        <v>9.1552499999999988</v>
      </c>
      <c r="AP17" s="93">
        <f t="shared" si="33"/>
        <v>9.1428947368421056</v>
      </c>
      <c r="AQ17" s="93">
        <f t="shared" si="34"/>
        <v>9.1305394736842107</v>
      </c>
      <c r="AR17" s="93">
        <f t="shared" si="34"/>
        <v>9.1181842105263158</v>
      </c>
      <c r="AS17" s="93">
        <f t="shared" si="34"/>
        <v>9.1058289473684209</v>
      </c>
      <c r="AT17" s="93">
        <f t="shared" si="34"/>
        <v>9.0934736842105259</v>
      </c>
      <c r="AU17" s="93">
        <f t="shared" si="34"/>
        <v>9.081118421052631</v>
      </c>
      <c r="AV17" s="93">
        <f t="shared" si="34"/>
        <v>9.0687631578947361</v>
      </c>
      <c r="AW17" s="93">
        <f t="shared" si="34"/>
        <v>9.0564078947368412</v>
      </c>
      <c r="AX17" s="93">
        <f t="shared" si="34"/>
        <v>9.0440526315789462</v>
      </c>
      <c r="AY17" s="93">
        <f t="shared" si="34"/>
        <v>9.0316973684210513</v>
      </c>
      <c r="AZ17" s="93">
        <f t="shared" si="34"/>
        <v>9.0193421052631582</v>
      </c>
      <c r="BA17" s="93">
        <f t="shared" si="35"/>
        <v>9.0069868421052632</v>
      </c>
      <c r="BB17" s="93">
        <f t="shared" si="35"/>
        <v>8.9946315789473683</v>
      </c>
      <c r="BC17" s="93">
        <f t="shared" si="35"/>
        <v>8.9822763157894734</v>
      </c>
      <c r="BD17" s="93">
        <f t="shared" si="35"/>
        <v>8.9699210526315785</v>
      </c>
      <c r="BE17" s="93">
        <f t="shared" si="35"/>
        <v>8.9575657894736835</v>
      </c>
      <c r="BF17" s="93">
        <f t="shared" si="35"/>
        <v>8.9452105263157886</v>
      </c>
      <c r="BG17" s="93">
        <f t="shared" si="35"/>
        <v>8.9328552631578937</v>
      </c>
      <c r="BH17" s="93">
        <f t="shared" si="35"/>
        <v>8.9204999999999988</v>
      </c>
      <c r="BI17" s="93">
        <f t="shared" si="35"/>
        <v>8.9081447368421056</v>
      </c>
      <c r="BJ17" s="93">
        <f t="shared" si="35"/>
        <v>8.8957894736842107</v>
      </c>
      <c r="BK17" s="93">
        <f t="shared" si="36"/>
        <v>8.8834342105263158</v>
      </c>
      <c r="BL17" s="93">
        <f t="shared" si="36"/>
        <v>8.8710789473684208</v>
      </c>
      <c r="BM17" s="93">
        <f t="shared" si="36"/>
        <v>8.8587236842105259</v>
      </c>
      <c r="BN17" s="93">
        <f t="shared" si="36"/>
        <v>8.846368421052631</v>
      </c>
      <c r="BO17" s="93">
        <f t="shared" si="36"/>
        <v>8.8340131578947361</v>
      </c>
      <c r="BP17" s="93">
        <f t="shared" si="36"/>
        <v>8.8216578947368411</v>
      </c>
      <c r="BQ17" s="93">
        <f t="shared" si="36"/>
        <v>8.8093026315789462</v>
      </c>
      <c r="BR17" s="93">
        <f t="shared" si="36"/>
        <v>8.7969473684210531</v>
      </c>
      <c r="BS17" s="93">
        <f t="shared" si="36"/>
        <v>8.7845921052631581</v>
      </c>
      <c r="BT17" s="93">
        <f t="shared" si="36"/>
        <v>8.7722368421052632</v>
      </c>
      <c r="BU17" s="93">
        <f t="shared" si="37"/>
        <v>8.7598815789473683</v>
      </c>
      <c r="BV17" s="93">
        <f t="shared" si="37"/>
        <v>8.7475263157894734</v>
      </c>
      <c r="BW17" s="93">
        <f t="shared" si="37"/>
        <v>8.7351710526315784</v>
      </c>
      <c r="BX17" s="93">
        <f t="shared" si="37"/>
        <v>8.7228157894736835</v>
      </c>
      <c r="BY17" s="93">
        <f t="shared" si="37"/>
        <v>8.7104605263157886</v>
      </c>
      <c r="BZ17" s="93">
        <f t="shared" si="37"/>
        <v>8.6981052631578937</v>
      </c>
      <c r="CA17" s="93">
        <f t="shared" si="37"/>
        <v>8.6857499999999987</v>
      </c>
      <c r="CB17" s="93">
        <f t="shared" si="37"/>
        <v>8.6733947368421056</v>
      </c>
      <c r="CC17" s="93">
        <f t="shared" si="37"/>
        <v>8.6610394736842107</v>
      </c>
      <c r="CD17" s="93">
        <f t="shared" si="37"/>
        <v>8.6486842105263158</v>
      </c>
      <c r="CE17" s="93">
        <f t="shared" si="38"/>
        <v>8.6363289473684208</v>
      </c>
      <c r="CF17" s="93">
        <f t="shared" si="38"/>
        <v>8.6239736842105259</v>
      </c>
      <c r="CG17" s="93">
        <f t="shared" si="38"/>
        <v>8.611618421052631</v>
      </c>
      <c r="CH17" s="93">
        <f t="shared" si="38"/>
        <v>8.5992631578947361</v>
      </c>
      <c r="CI17" s="93">
        <f t="shared" si="38"/>
        <v>8.5869078947368411</v>
      </c>
      <c r="CJ17" s="93">
        <f t="shared" si="38"/>
        <v>8.5745526315789462</v>
      </c>
      <c r="CK17" s="93">
        <f t="shared" si="38"/>
        <v>8.5621973684210531</v>
      </c>
      <c r="CL17" s="93">
        <f t="shared" si="38"/>
        <v>8.5498421052631581</v>
      </c>
      <c r="CM17" s="93">
        <f t="shared" si="38"/>
        <v>8.5374868421052632</v>
      </c>
      <c r="CN17" s="93">
        <f t="shared" si="22"/>
        <v>8.5251315789473683</v>
      </c>
    </row>
    <row r="18" spans="1:92" x14ac:dyDescent="0.25">
      <c r="A18">
        <v>18</v>
      </c>
      <c r="B18" s="42">
        <v>0.3</v>
      </c>
      <c r="C18" s="50" t="str">
        <f t="shared" si="4"/>
        <v>18.3 'C</v>
      </c>
      <c r="D18" s="51">
        <v>9.3699999999999992</v>
      </c>
      <c r="E18" s="52">
        <f t="shared" si="5"/>
        <v>9.3083552631578943</v>
      </c>
      <c r="F18" s="52">
        <f t="shared" si="6"/>
        <v>9.2467105263157876</v>
      </c>
      <c r="G18" s="52">
        <f t="shared" si="7"/>
        <v>9.1850657894736827</v>
      </c>
      <c r="H18" s="53">
        <f t="shared" si="8"/>
        <v>9.1234210526315778</v>
      </c>
      <c r="I18" s="54">
        <f t="shared" si="9"/>
        <v>9.0617763157894728</v>
      </c>
      <c r="J18" s="55">
        <f t="shared" si="10"/>
        <v>9.0001315789473679</v>
      </c>
      <c r="K18" s="56">
        <f t="shared" si="11"/>
        <v>8.938486842105263</v>
      </c>
      <c r="L18" s="56">
        <f t="shared" si="12"/>
        <v>8.8768421052631563</v>
      </c>
      <c r="M18" s="56">
        <f t="shared" si="13"/>
        <v>8.8151973684210514</v>
      </c>
      <c r="N18" s="56">
        <f t="shared" si="1"/>
        <v>8.7535526315789465</v>
      </c>
      <c r="O18" s="56">
        <f t="shared" si="14"/>
        <v>8.6919078947368416</v>
      </c>
      <c r="P18" s="56">
        <f t="shared" si="15"/>
        <v>8.6302631578947366</v>
      </c>
      <c r="Q18" s="49">
        <f t="shared" si="16"/>
        <v>8.5686184210526317</v>
      </c>
      <c r="R18" s="49">
        <f t="shared" si="17"/>
        <v>8.5069736842105268</v>
      </c>
      <c r="S18">
        <f t="shared" si="18"/>
        <v>1.2328947368421037E-2</v>
      </c>
      <c r="T18">
        <f t="shared" si="19"/>
        <v>8.8817841970012523E-15</v>
      </c>
      <c r="U18">
        <v>18.3</v>
      </c>
      <c r="V18" s="93">
        <f t="shared" si="23"/>
        <v>9.3699999999999974</v>
      </c>
      <c r="W18" s="93">
        <f t="shared" si="24"/>
        <v>9.3576710526315754</v>
      </c>
      <c r="X18" s="93">
        <f t="shared" si="25"/>
        <v>9.3453421052631551</v>
      </c>
      <c r="Y18" s="93">
        <f t="shared" si="26"/>
        <v>9.3330131578947331</v>
      </c>
      <c r="Z18" s="93">
        <f t="shared" si="27"/>
        <v>9.3206842105263128</v>
      </c>
      <c r="AA18" s="93">
        <f t="shared" si="28"/>
        <v>9.3083552631578907</v>
      </c>
      <c r="AB18" s="93">
        <f t="shared" si="31"/>
        <v>9.2960263157894705</v>
      </c>
      <c r="AC18" s="93">
        <f t="shared" si="32"/>
        <v>9.2836973684210502</v>
      </c>
      <c r="AD18" s="93">
        <f t="shared" si="32"/>
        <v>9.2713684210526282</v>
      </c>
      <c r="AE18" s="93">
        <f t="shared" si="32"/>
        <v>9.2590394736842079</v>
      </c>
      <c r="AF18" s="93">
        <f t="shared" si="32"/>
        <v>9.2467105263157858</v>
      </c>
      <c r="AG18" s="93">
        <f t="shared" si="32"/>
        <v>9.2343815789473656</v>
      </c>
      <c r="AH18" s="93">
        <f t="shared" si="32"/>
        <v>9.2220526315789435</v>
      </c>
      <c r="AI18" s="93">
        <f t="shared" si="32"/>
        <v>9.2097236842105232</v>
      </c>
      <c r="AJ18" s="93">
        <f t="shared" si="32"/>
        <v>9.197394736842103</v>
      </c>
      <c r="AK18" s="93">
        <f t="shared" si="32"/>
        <v>9.1850657894736809</v>
      </c>
      <c r="AL18" s="93">
        <f t="shared" si="32"/>
        <v>9.1727368421052606</v>
      </c>
      <c r="AM18" s="93">
        <f t="shared" si="33"/>
        <v>9.1604078947368386</v>
      </c>
      <c r="AN18" s="93">
        <f t="shared" si="33"/>
        <v>9.1480789473684183</v>
      </c>
      <c r="AO18" s="93">
        <f t="shared" si="33"/>
        <v>9.1357499999999963</v>
      </c>
      <c r="AP18" s="93">
        <f t="shared" si="33"/>
        <v>9.123421052631576</v>
      </c>
      <c r="AQ18" s="93">
        <f t="shared" ref="AQ18:AZ27" si="39">($S18*AQ$4)+$T18</f>
        <v>9.1110921052631557</v>
      </c>
      <c r="AR18" s="93">
        <f t="shared" si="39"/>
        <v>9.0987631578947337</v>
      </c>
      <c r="AS18" s="93">
        <f t="shared" si="39"/>
        <v>9.0864342105263134</v>
      </c>
      <c r="AT18" s="93">
        <f t="shared" si="39"/>
        <v>9.0741052631578913</v>
      </c>
      <c r="AU18" s="93">
        <f t="shared" si="39"/>
        <v>9.0617763157894711</v>
      </c>
      <c r="AV18" s="93">
        <f t="shared" si="39"/>
        <v>9.049447368421049</v>
      </c>
      <c r="AW18" s="93">
        <f t="shared" si="39"/>
        <v>9.0371184210526287</v>
      </c>
      <c r="AX18" s="93">
        <f t="shared" si="39"/>
        <v>9.0247894736842085</v>
      </c>
      <c r="AY18" s="93">
        <f t="shared" si="39"/>
        <v>9.0124605263157864</v>
      </c>
      <c r="AZ18" s="93">
        <f t="shared" si="39"/>
        <v>9.0001315789473662</v>
      </c>
      <c r="BA18" s="93">
        <f t="shared" ref="BA18:BJ27" si="40">($S18*BA$4)+$T18</f>
        <v>8.9878026315789441</v>
      </c>
      <c r="BB18" s="93">
        <f t="shared" si="40"/>
        <v>8.9754736842105238</v>
      </c>
      <c r="BC18" s="93">
        <f t="shared" si="40"/>
        <v>8.9631447368421018</v>
      </c>
      <c r="BD18" s="93">
        <f t="shared" si="40"/>
        <v>8.9508157894736815</v>
      </c>
      <c r="BE18" s="93">
        <f t="shared" si="40"/>
        <v>8.9384868421052612</v>
      </c>
      <c r="BF18" s="93">
        <f t="shared" si="40"/>
        <v>8.9261578947368392</v>
      </c>
      <c r="BG18" s="93">
        <f t="shared" si="40"/>
        <v>8.9138289473684189</v>
      </c>
      <c r="BH18" s="93">
        <f t="shared" si="40"/>
        <v>8.9014999999999969</v>
      </c>
      <c r="BI18" s="93">
        <f t="shared" si="40"/>
        <v>8.8891710526315766</v>
      </c>
      <c r="BJ18" s="93">
        <f t="shared" si="40"/>
        <v>8.8768421052631545</v>
      </c>
      <c r="BK18" s="93">
        <f t="shared" ref="BK18:BT27" si="41">($S18*BK$4)+$T18</f>
        <v>8.8645131578947343</v>
      </c>
      <c r="BL18" s="93">
        <f t="shared" si="41"/>
        <v>8.852184210526314</v>
      </c>
      <c r="BM18" s="93">
        <f t="shared" si="41"/>
        <v>8.8398552631578919</v>
      </c>
      <c r="BN18" s="93">
        <f t="shared" si="41"/>
        <v>8.8275263157894717</v>
      </c>
      <c r="BO18" s="93">
        <f t="shared" si="41"/>
        <v>8.8151973684210496</v>
      </c>
      <c r="BP18" s="93">
        <f t="shared" si="41"/>
        <v>8.8028684210526293</v>
      </c>
      <c r="BQ18" s="93">
        <f t="shared" si="41"/>
        <v>8.7905394736842073</v>
      </c>
      <c r="BR18" s="93">
        <f t="shared" si="41"/>
        <v>8.778210526315787</v>
      </c>
      <c r="BS18" s="93">
        <f t="shared" si="41"/>
        <v>8.7658815789473667</v>
      </c>
      <c r="BT18" s="93">
        <f t="shared" si="41"/>
        <v>8.7535526315789447</v>
      </c>
      <c r="BU18" s="93">
        <f t="shared" ref="BU18:CD27" si="42">($S18*BU$4)+$T18</f>
        <v>8.7412236842105244</v>
      </c>
      <c r="BV18" s="93">
        <f t="shared" si="42"/>
        <v>8.7288947368421024</v>
      </c>
      <c r="BW18" s="93">
        <f t="shared" si="42"/>
        <v>8.7165657894736821</v>
      </c>
      <c r="BX18" s="93">
        <f t="shared" si="42"/>
        <v>8.7042368421052601</v>
      </c>
      <c r="BY18" s="93">
        <f t="shared" si="42"/>
        <v>8.6919078947368398</v>
      </c>
      <c r="BZ18" s="93">
        <f t="shared" si="42"/>
        <v>8.6795789473684177</v>
      </c>
      <c r="CA18" s="93">
        <f t="shared" si="42"/>
        <v>8.6672499999999975</v>
      </c>
      <c r="CB18" s="93">
        <f t="shared" si="42"/>
        <v>8.6549210526315772</v>
      </c>
      <c r="CC18" s="93">
        <f t="shared" si="42"/>
        <v>8.6425921052631551</v>
      </c>
      <c r="CD18" s="93">
        <f t="shared" si="42"/>
        <v>8.6302631578947349</v>
      </c>
      <c r="CE18" s="93">
        <f t="shared" ref="CE18:CM27" si="43">($S18*CE$4)+$T18</f>
        <v>8.6179342105263128</v>
      </c>
      <c r="CF18" s="93">
        <f t="shared" si="43"/>
        <v>8.6056052631578925</v>
      </c>
      <c r="CG18" s="93">
        <f t="shared" si="43"/>
        <v>8.5932763157894705</v>
      </c>
      <c r="CH18" s="93">
        <f t="shared" si="43"/>
        <v>8.5809473684210502</v>
      </c>
      <c r="CI18" s="93">
        <f t="shared" si="43"/>
        <v>8.5686184210526299</v>
      </c>
      <c r="CJ18" s="93">
        <f t="shared" si="43"/>
        <v>8.5562894736842079</v>
      </c>
      <c r="CK18" s="93">
        <f t="shared" si="43"/>
        <v>8.5439605263157876</v>
      </c>
      <c r="CL18" s="93">
        <f t="shared" si="43"/>
        <v>8.5316315789473656</v>
      </c>
      <c r="CM18" s="93">
        <f t="shared" si="43"/>
        <v>8.5193026315789453</v>
      </c>
      <c r="CN18" s="93">
        <f t="shared" si="22"/>
        <v>8.5069736842105232</v>
      </c>
    </row>
    <row r="19" spans="1:92" x14ac:dyDescent="0.25">
      <c r="A19">
        <v>18</v>
      </c>
      <c r="B19" s="42">
        <v>0.4</v>
      </c>
      <c r="C19" s="50" t="str">
        <f t="shared" si="4"/>
        <v>18.4 'C</v>
      </c>
      <c r="D19" s="51">
        <v>9.35</v>
      </c>
      <c r="E19" s="52">
        <f t="shared" si="5"/>
        <v>9.2884868421052627</v>
      </c>
      <c r="F19" s="52">
        <f t="shared" si="6"/>
        <v>9.2269736842105257</v>
      </c>
      <c r="G19" s="52">
        <f t="shared" si="7"/>
        <v>9.1654605263157887</v>
      </c>
      <c r="H19" s="53">
        <f t="shared" si="8"/>
        <v>9.1039473684210517</v>
      </c>
      <c r="I19" s="54">
        <f t="shared" si="9"/>
        <v>9.0424342105263147</v>
      </c>
      <c r="J19" s="64">
        <f t="shared" si="10"/>
        <v>8.9809210526315777</v>
      </c>
      <c r="K19" s="56">
        <f t="shared" si="11"/>
        <v>8.9194078947368425</v>
      </c>
      <c r="L19" s="56">
        <f t="shared" si="12"/>
        <v>8.8578947368421037</v>
      </c>
      <c r="M19" s="56">
        <f t="shared" si="13"/>
        <v>8.7963815789473685</v>
      </c>
      <c r="N19" s="56">
        <f t="shared" si="1"/>
        <v>8.7348684210526315</v>
      </c>
      <c r="O19" s="56">
        <f t="shared" si="14"/>
        <v>8.6733552631578945</v>
      </c>
      <c r="P19" s="56">
        <f t="shared" si="15"/>
        <v>8.6118421052631575</v>
      </c>
      <c r="Q19" s="49">
        <f t="shared" si="16"/>
        <v>8.5503289473684205</v>
      </c>
      <c r="R19" s="49">
        <f t="shared" si="17"/>
        <v>8.4888157894736835</v>
      </c>
      <c r="S19">
        <f t="shared" si="18"/>
        <v>1.2302631578947364E-2</v>
      </c>
      <c r="T19">
        <f t="shared" si="19"/>
        <v>3.5527136788005009E-15</v>
      </c>
      <c r="U19">
        <v>18.399999999999999</v>
      </c>
      <c r="V19" s="93">
        <f t="shared" si="23"/>
        <v>9.35</v>
      </c>
      <c r="W19" s="93">
        <f t="shared" si="24"/>
        <v>9.3376973684210522</v>
      </c>
      <c r="X19" s="93">
        <f t="shared" si="25"/>
        <v>9.3253947368421048</v>
      </c>
      <c r="Y19" s="93">
        <f t="shared" si="26"/>
        <v>9.3130921052631574</v>
      </c>
      <c r="Z19" s="93">
        <f t="shared" si="27"/>
        <v>9.3007894736842101</v>
      </c>
      <c r="AA19" s="93">
        <f t="shared" si="28"/>
        <v>9.2884868421052627</v>
      </c>
      <c r="AB19" s="93">
        <f t="shared" si="31"/>
        <v>9.2761842105263153</v>
      </c>
      <c r="AC19" s="93">
        <f t="shared" si="32"/>
        <v>9.2638815789473679</v>
      </c>
      <c r="AD19" s="93">
        <f t="shared" si="32"/>
        <v>9.2515789473684205</v>
      </c>
      <c r="AE19" s="93">
        <f t="shared" si="32"/>
        <v>9.2392763157894731</v>
      </c>
      <c r="AF19" s="93">
        <f t="shared" si="32"/>
        <v>9.2269736842105257</v>
      </c>
      <c r="AG19" s="93">
        <f t="shared" si="32"/>
        <v>9.2146710526315783</v>
      </c>
      <c r="AH19" s="93">
        <f t="shared" si="32"/>
        <v>9.2023684210526309</v>
      </c>
      <c r="AI19" s="93">
        <f t="shared" si="32"/>
        <v>9.1900657894736835</v>
      </c>
      <c r="AJ19" s="93">
        <f t="shared" si="32"/>
        <v>9.1777631578947361</v>
      </c>
      <c r="AK19" s="93">
        <f t="shared" si="32"/>
        <v>9.1654605263157887</v>
      </c>
      <c r="AL19" s="93">
        <f t="shared" si="32"/>
        <v>9.1531578947368413</v>
      </c>
      <c r="AM19" s="93">
        <f t="shared" si="33"/>
        <v>9.1408552631578939</v>
      </c>
      <c r="AN19" s="93">
        <f t="shared" si="33"/>
        <v>9.1285526315789483</v>
      </c>
      <c r="AO19" s="93">
        <f t="shared" si="33"/>
        <v>9.1162500000000009</v>
      </c>
      <c r="AP19" s="93">
        <f t="shared" si="33"/>
        <v>9.1039473684210535</v>
      </c>
      <c r="AQ19" s="93">
        <f t="shared" si="39"/>
        <v>9.0916447368421061</v>
      </c>
      <c r="AR19" s="93">
        <f t="shared" si="39"/>
        <v>9.0793421052631587</v>
      </c>
      <c r="AS19" s="93">
        <f t="shared" si="39"/>
        <v>9.0670394736842113</v>
      </c>
      <c r="AT19" s="93">
        <f t="shared" si="39"/>
        <v>9.0547368421052639</v>
      </c>
      <c r="AU19" s="93">
        <f t="shared" si="39"/>
        <v>9.0424342105263165</v>
      </c>
      <c r="AV19" s="93">
        <f t="shared" si="39"/>
        <v>9.0301315789473691</v>
      </c>
      <c r="AW19" s="93">
        <f t="shared" si="39"/>
        <v>9.0178289473684217</v>
      </c>
      <c r="AX19" s="93">
        <f t="shared" si="39"/>
        <v>9.0055263157894743</v>
      </c>
      <c r="AY19" s="93">
        <f t="shared" si="39"/>
        <v>8.9932236842105269</v>
      </c>
      <c r="AZ19" s="93">
        <f t="shared" si="39"/>
        <v>8.9809210526315795</v>
      </c>
      <c r="BA19" s="93">
        <f t="shared" si="40"/>
        <v>8.9686184210526321</v>
      </c>
      <c r="BB19" s="93">
        <f t="shared" si="40"/>
        <v>8.9563157894736847</v>
      </c>
      <c r="BC19" s="93">
        <f t="shared" si="40"/>
        <v>8.9440131578947373</v>
      </c>
      <c r="BD19" s="93">
        <f t="shared" si="40"/>
        <v>8.9317105263157899</v>
      </c>
      <c r="BE19" s="93">
        <f t="shared" si="40"/>
        <v>8.9194078947368425</v>
      </c>
      <c r="BF19" s="93">
        <f t="shared" si="40"/>
        <v>8.9071052631578951</v>
      </c>
      <c r="BG19" s="93">
        <f t="shared" si="40"/>
        <v>8.8948026315789477</v>
      </c>
      <c r="BH19" s="93">
        <f t="shared" si="40"/>
        <v>8.8825000000000003</v>
      </c>
      <c r="BI19" s="93">
        <f t="shared" si="40"/>
        <v>8.8701973684210529</v>
      </c>
      <c r="BJ19" s="93">
        <f t="shared" si="40"/>
        <v>8.8578947368421055</v>
      </c>
      <c r="BK19" s="93">
        <f t="shared" si="41"/>
        <v>8.8455921052631581</v>
      </c>
      <c r="BL19" s="93">
        <f t="shared" si="41"/>
        <v>8.8332894736842107</v>
      </c>
      <c r="BM19" s="93">
        <f t="shared" si="41"/>
        <v>8.8209868421052633</v>
      </c>
      <c r="BN19" s="93">
        <f t="shared" si="41"/>
        <v>8.8086842105263159</v>
      </c>
      <c r="BO19" s="93">
        <f t="shared" si="41"/>
        <v>8.7963815789473685</v>
      </c>
      <c r="BP19" s="93">
        <f t="shared" si="41"/>
        <v>8.7840789473684211</v>
      </c>
      <c r="BQ19" s="93">
        <f t="shared" si="41"/>
        <v>8.7717763157894737</v>
      </c>
      <c r="BR19" s="93">
        <f t="shared" si="41"/>
        <v>8.7594736842105263</v>
      </c>
      <c r="BS19" s="93">
        <f t="shared" si="41"/>
        <v>8.7471710526315789</v>
      </c>
      <c r="BT19" s="93">
        <f t="shared" si="41"/>
        <v>8.7348684210526315</v>
      </c>
      <c r="BU19" s="93">
        <f t="shared" si="42"/>
        <v>8.7225657894736841</v>
      </c>
      <c r="BV19" s="93">
        <f t="shared" si="42"/>
        <v>8.7102631578947367</v>
      </c>
      <c r="BW19" s="93">
        <f t="shared" si="42"/>
        <v>8.6979605263157893</v>
      </c>
      <c r="BX19" s="93">
        <f t="shared" si="42"/>
        <v>8.6856578947368419</v>
      </c>
      <c r="BY19" s="93">
        <f t="shared" si="42"/>
        <v>8.6733552631578945</v>
      </c>
      <c r="BZ19" s="93">
        <f t="shared" si="42"/>
        <v>8.6610526315789471</v>
      </c>
      <c r="CA19" s="93">
        <f t="shared" si="42"/>
        <v>8.6487499999999997</v>
      </c>
      <c r="CB19" s="93">
        <f t="shared" si="42"/>
        <v>8.6364473684210523</v>
      </c>
      <c r="CC19" s="93">
        <f t="shared" si="42"/>
        <v>8.6241447368421049</v>
      </c>
      <c r="CD19" s="93">
        <f t="shared" si="42"/>
        <v>8.6118421052631575</v>
      </c>
      <c r="CE19" s="93">
        <f t="shared" si="43"/>
        <v>8.5995394736842101</v>
      </c>
      <c r="CF19" s="93">
        <f t="shared" si="43"/>
        <v>8.5872368421052627</v>
      </c>
      <c r="CG19" s="93">
        <f t="shared" si="43"/>
        <v>8.5749342105263153</v>
      </c>
      <c r="CH19" s="93">
        <f t="shared" si="43"/>
        <v>8.5626315789473679</v>
      </c>
      <c r="CI19" s="93">
        <f t="shared" si="43"/>
        <v>8.5503289473684205</v>
      </c>
      <c r="CJ19" s="93">
        <f t="shared" si="43"/>
        <v>8.5380263157894731</v>
      </c>
      <c r="CK19" s="93">
        <f t="shared" si="43"/>
        <v>8.5257236842105257</v>
      </c>
      <c r="CL19" s="93">
        <f t="shared" si="43"/>
        <v>8.5134210526315783</v>
      </c>
      <c r="CM19" s="93">
        <f t="shared" si="43"/>
        <v>8.5011184210526327</v>
      </c>
      <c r="CN19" s="93">
        <f t="shared" si="22"/>
        <v>8.4888157894736853</v>
      </c>
    </row>
    <row r="20" spans="1:92" x14ac:dyDescent="0.25">
      <c r="A20">
        <v>18</v>
      </c>
      <c r="B20" s="42">
        <v>0.5</v>
      </c>
      <c r="C20" s="50" t="str">
        <f t="shared" si="4"/>
        <v>18.5 'C</v>
      </c>
      <c r="D20" s="51">
        <v>9.34</v>
      </c>
      <c r="E20" s="52">
        <f t="shared" si="5"/>
        <v>9.2785526315789468</v>
      </c>
      <c r="F20" s="52">
        <f t="shared" si="6"/>
        <v>9.2171052631578938</v>
      </c>
      <c r="G20" s="52">
        <f t="shared" si="7"/>
        <v>9.1556578947368426</v>
      </c>
      <c r="H20" s="53">
        <f t="shared" si="8"/>
        <v>9.0942105263157895</v>
      </c>
      <c r="I20" s="54">
        <f t="shared" si="9"/>
        <v>9.0327631578947365</v>
      </c>
      <c r="J20" s="64">
        <f t="shared" si="10"/>
        <v>8.9713157894736835</v>
      </c>
      <c r="K20" s="56">
        <f t="shared" si="11"/>
        <v>8.9098684210526322</v>
      </c>
      <c r="L20" s="56">
        <f t="shared" si="12"/>
        <v>8.8484210526315792</v>
      </c>
      <c r="M20" s="56">
        <f t="shared" si="13"/>
        <v>8.7869736842105262</v>
      </c>
      <c r="N20" s="56">
        <f t="shared" si="1"/>
        <v>8.7255263157894731</v>
      </c>
      <c r="O20" s="56">
        <f t="shared" si="14"/>
        <v>8.6640789473684219</v>
      </c>
      <c r="P20" s="56">
        <f t="shared" si="15"/>
        <v>8.6026315789473689</v>
      </c>
      <c r="Q20" s="49">
        <f t="shared" si="16"/>
        <v>8.5411842105263158</v>
      </c>
      <c r="R20" s="49">
        <f t="shared" si="17"/>
        <v>8.4797368421052628</v>
      </c>
      <c r="S20">
        <f t="shared" si="18"/>
        <v>1.228947368421052E-2</v>
      </c>
      <c r="T20">
        <f t="shared" si="19"/>
        <v>3.5527136788005009E-15</v>
      </c>
      <c r="U20">
        <v>18.5</v>
      </c>
      <c r="V20" s="93">
        <f t="shared" si="23"/>
        <v>9.3399999999999981</v>
      </c>
      <c r="W20" s="93">
        <f t="shared" si="24"/>
        <v>9.3277105263157889</v>
      </c>
      <c r="X20" s="93">
        <f t="shared" si="25"/>
        <v>9.3154210526315779</v>
      </c>
      <c r="Y20" s="93">
        <f t="shared" si="26"/>
        <v>9.303131578947367</v>
      </c>
      <c r="Z20" s="93">
        <f t="shared" si="27"/>
        <v>9.290842105263156</v>
      </c>
      <c r="AA20" s="93">
        <f t="shared" si="28"/>
        <v>9.2785526315789468</v>
      </c>
      <c r="AB20" s="93">
        <f t="shared" si="31"/>
        <v>9.2662631578947359</v>
      </c>
      <c r="AC20" s="93">
        <f t="shared" si="32"/>
        <v>9.2539736842105249</v>
      </c>
      <c r="AD20" s="93">
        <f t="shared" si="32"/>
        <v>9.2416842105263139</v>
      </c>
      <c r="AE20" s="93">
        <f t="shared" si="32"/>
        <v>9.2293947368421048</v>
      </c>
      <c r="AF20" s="93">
        <f t="shared" si="32"/>
        <v>9.2171052631578938</v>
      </c>
      <c r="AG20" s="93">
        <f t="shared" si="32"/>
        <v>9.2048157894736828</v>
      </c>
      <c r="AH20" s="93">
        <f t="shared" si="32"/>
        <v>9.1925263157894719</v>
      </c>
      <c r="AI20" s="93">
        <f t="shared" si="32"/>
        <v>9.1802368421052627</v>
      </c>
      <c r="AJ20" s="93">
        <f t="shared" si="32"/>
        <v>9.1679473684210517</v>
      </c>
      <c r="AK20" s="93">
        <f t="shared" si="32"/>
        <v>9.1556578947368408</v>
      </c>
      <c r="AL20" s="93">
        <f t="shared" si="32"/>
        <v>9.1433684210526298</v>
      </c>
      <c r="AM20" s="93">
        <f t="shared" si="33"/>
        <v>9.1310789473684206</v>
      </c>
      <c r="AN20" s="93">
        <f t="shared" si="33"/>
        <v>9.1187894736842097</v>
      </c>
      <c r="AO20" s="93">
        <f t="shared" si="33"/>
        <v>9.1064999999999987</v>
      </c>
      <c r="AP20" s="93">
        <f t="shared" si="33"/>
        <v>9.0942105263157877</v>
      </c>
      <c r="AQ20" s="93">
        <f t="shared" si="39"/>
        <v>9.0819210526315786</v>
      </c>
      <c r="AR20" s="93">
        <f t="shared" si="39"/>
        <v>9.0696315789473676</v>
      </c>
      <c r="AS20" s="93">
        <f t="shared" si="39"/>
        <v>9.0573421052631566</v>
      </c>
      <c r="AT20" s="93">
        <f t="shared" si="39"/>
        <v>9.0450526315789457</v>
      </c>
      <c r="AU20" s="93">
        <f t="shared" si="39"/>
        <v>9.0327631578947365</v>
      </c>
      <c r="AV20" s="93">
        <f t="shared" si="39"/>
        <v>9.0204736842105255</v>
      </c>
      <c r="AW20" s="93">
        <f t="shared" si="39"/>
        <v>9.0081842105263146</v>
      </c>
      <c r="AX20" s="93">
        <f t="shared" si="39"/>
        <v>8.9958947368421036</v>
      </c>
      <c r="AY20" s="93">
        <f t="shared" si="39"/>
        <v>8.9836052631578944</v>
      </c>
      <c r="AZ20" s="93">
        <f t="shared" si="39"/>
        <v>8.9713157894736835</v>
      </c>
      <c r="BA20" s="93">
        <f t="shared" si="40"/>
        <v>8.9590263157894725</v>
      </c>
      <c r="BB20" s="93">
        <f t="shared" si="40"/>
        <v>8.9467368421052615</v>
      </c>
      <c r="BC20" s="93">
        <f t="shared" si="40"/>
        <v>8.9344473684210524</v>
      </c>
      <c r="BD20" s="93">
        <f t="shared" si="40"/>
        <v>8.9221578947368414</v>
      </c>
      <c r="BE20" s="93">
        <f t="shared" si="40"/>
        <v>8.9098684210526304</v>
      </c>
      <c r="BF20" s="93">
        <f t="shared" si="40"/>
        <v>8.8975789473684195</v>
      </c>
      <c r="BG20" s="93">
        <f t="shared" si="40"/>
        <v>8.8852894736842103</v>
      </c>
      <c r="BH20" s="93">
        <f t="shared" si="40"/>
        <v>8.8729999999999993</v>
      </c>
      <c r="BI20" s="93">
        <f t="shared" si="40"/>
        <v>8.8607105263157884</v>
      </c>
      <c r="BJ20" s="93">
        <f t="shared" si="40"/>
        <v>8.8484210526315774</v>
      </c>
      <c r="BK20" s="93">
        <f t="shared" si="41"/>
        <v>8.8361315789473682</v>
      </c>
      <c r="BL20" s="93">
        <f t="shared" si="41"/>
        <v>8.8238421052631573</v>
      </c>
      <c r="BM20" s="93">
        <f t="shared" si="41"/>
        <v>8.8115526315789463</v>
      </c>
      <c r="BN20" s="93">
        <f t="shared" si="41"/>
        <v>8.7992631578947353</v>
      </c>
      <c r="BO20" s="93">
        <f t="shared" si="41"/>
        <v>8.7869736842105262</v>
      </c>
      <c r="BP20" s="93">
        <f t="shared" si="41"/>
        <v>8.7746842105263152</v>
      </c>
      <c r="BQ20" s="93">
        <f t="shared" si="41"/>
        <v>8.7623947368421042</v>
      </c>
      <c r="BR20" s="93">
        <f t="shared" si="41"/>
        <v>8.7501052631578933</v>
      </c>
      <c r="BS20" s="93">
        <f t="shared" si="41"/>
        <v>8.7378157894736841</v>
      </c>
      <c r="BT20" s="93">
        <f t="shared" si="41"/>
        <v>8.7255263157894731</v>
      </c>
      <c r="BU20" s="93">
        <f t="shared" si="42"/>
        <v>8.7132368421052622</v>
      </c>
      <c r="BV20" s="93">
        <f t="shared" si="42"/>
        <v>8.7009473684210512</v>
      </c>
      <c r="BW20" s="93">
        <f t="shared" si="42"/>
        <v>8.688657894736842</v>
      </c>
      <c r="BX20" s="93">
        <f t="shared" si="42"/>
        <v>8.6763684210526311</v>
      </c>
      <c r="BY20" s="93">
        <f t="shared" si="42"/>
        <v>8.6640789473684201</v>
      </c>
      <c r="BZ20" s="93">
        <f t="shared" si="42"/>
        <v>8.6517894736842091</v>
      </c>
      <c r="CA20" s="93">
        <f t="shared" si="42"/>
        <v>8.6395</v>
      </c>
      <c r="CB20" s="93">
        <f t="shared" si="42"/>
        <v>8.627210526315789</v>
      </c>
      <c r="CC20" s="93">
        <f t="shared" si="42"/>
        <v>8.614921052631578</v>
      </c>
      <c r="CD20" s="93">
        <f t="shared" si="42"/>
        <v>8.6026315789473671</v>
      </c>
      <c r="CE20" s="93">
        <f t="shared" si="43"/>
        <v>8.5903421052631579</v>
      </c>
      <c r="CF20" s="93">
        <f t="shared" si="43"/>
        <v>8.5780526315789469</v>
      </c>
      <c r="CG20" s="93">
        <f t="shared" si="43"/>
        <v>8.565763157894736</v>
      </c>
      <c r="CH20" s="93">
        <f t="shared" si="43"/>
        <v>8.553473684210525</v>
      </c>
      <c r="CI20" s="93">
        <f t="shared" si="43"/>
        <v>8.5411842105263158</v>
      </c>
      <c r="CJ20" s="93">
        <f t="shared" si="43"/>
        <v>8.5288947368421049</v>
      </c>
      <c r="CK20" s="93">
        <f t="shared" si="43"/>
        <v>8.5166052631578939</v>
      </c>
      <c r="CL20" s="93">
        <f t="shared" si="43"/>
        <v>8.5043157894736829</v>
      </c>
      <c r="CM20" s="93">
        <f t="shared" si="43"/>
        <v>8.4920263157894738</v>
      </c>
      <c r="CN20" s="93">
        <f t="shared" si="22"/>
        <v>8.4797368421052628</v>
      </c>
    </row>
    <row r="21" spans="1:92" x14ac:dyDescent="0.25">
      <c r="A21">
        <v>18</v>
      </c>
      <c r="B21" s="42">
        <v>0.6</v>
      </c>
      <c r="C21" s="50" t="str">
        <f t="shared" si="4"/>
        <v>18.6 'C</v>
      </c>
      <c r="D21" s="51">
        <v>9.32</v>
      </c>
      <c r="E21" s="52">
        <f t="shared" si="5"/>
        <v>9.258684210526317</v>
      </c>
      <c r="F21" s="52">
        <f t="shared" si="6"/>
        <v>9.1973684210526319</v>
      </c>
      <c r="G21" s="52">
        <f t="shared" si="7"/>
        <v>9.1360526315789468</v>
      </c>
      <c r="H21" s="53">
        <f t="shared" si="8"/>
        <v>9.0747368421052634</v>
      </c>
      <c r="I21" s="54">
        <f t="shared" si="9"/>
        <v>9.0134210526315783</v>
      </c>
      <c r="J21" s="64">
        <f t="shared" si="10"/>
        <v>8.952105263157895</v>
      </c>
      <c r="K21" s="56">
        <f t="shared" si="11"/>
        <v>8.8907894736842117</v>
      </c>
      <c r="L21" s="56">
        <f t="shared" si="12"/>
        <v>8.8294736842105266</v>
      </c>
      <c r="M21" s="56">
        <f t="shared" si="13"/>
        <v>8.7681578947368415</v>
      </c>
      <c r="N21" s="56">
        <f t="shared" si="1"/>
        <v>8.7068421052631582</v>
      </c>
      <c r="O21" s="56">
        <f t="shared" si="14"/>
        <v>8.6455263157894748</v>
      </c>
      <c r="P21" s="56">
        <f t="shared" si="15"/>
        <v>8.5842105263157897</v>
      </c>
      <c r="Q21" s="49">
        <f t="shared" si="16"/>
        <v>8.5228947368421064</v>
      </c>
      <c r="R21" s="49">
        <f t="shared" si="17"/>
        <v>8.4615789473684213</v>
      </c>
      <c r="S21">
        <f t="shared" si="18"/>
        <v>1.2263157894736837E-2</v>
      </c>
      <c r="T21">
        <f t="shared" si="19"/>
        <v>3.5527136788005009E-15</v>
      </c>
      <c r="U21">
        <v>18.600000000000001</v>
      </c>
      <c r="V21" s="93">
        <f t="shared" si="23"/>
        <v>9.32</v>
      </c>
      <c r="W21" s="93">
        <f t="shared" si="24"/>
        <v>9.3077368421052622</v>
      </c>
      <c r="X21" s="93">
        <f t="shared" si="25"/>
        <v>9.2954736842105259</v>
      </c>
      <c r="Y21" s="93">
        <f t="shared" si="26"/>
        <v>9.2832105263157896</v>
      </c>
      <c r="Z21" s="93">
        <f t="shared" si="27"/>
        <v>9.2709473684210515</v>
      </c>
      <c r="AA21" s="93">
        <f t="shared" si="28"/>
        <v>9.2586842105263152</v>
      </c>
      <c r="AB21" s="93">
        <f t="shared" si="31"/>
        <v>9.2464210526315789</v>
      </c>
      <c r="AC21" s="93">
        <f t="shared" si="32"/>
        <v>9.2341578947368426</v>
      </c>
      <c r="AD21" s="93">
        <f t="shared" si="32"/>
        <v>9.2218947368421045</v>
      </c>
      <c r="AE21" s="93">
        <f t="shared" si="32"/>
        <v>9.2096315789473682</v>
      </c>
      <c r="AF21" s="93">
        <f t="shared" si="32"/>
        <v>9.1973684210526319</v>
      </c>
      <c r="AG21" s="93">
        <f t="shared" si="32"/>
        <v>9.1851052631578938</v>
      </c>
      <c r="AH21" s="93">
        <f t="shared" si="32"/>
        <v>9.1728421052631575</v>
      </c>
      <c r="AI21" s="93">
        <f t="shared" si="32"/>
        <v>9.1605789473684212</v>
      </c>
      <c r="AJ21" s="93">
        <f t="shared" si="32"/>
        <v>9.1483157894736831</v>
      </c>
      <c r="AK21" s="93">
        <f t="shared" si="32"/>
        <v>9.1360526315789468</v>
      </c>
      <c r="AL21" s="93">
        <f t="shared" si="32"/>
        <v>9.1237894736842104</v>
      </c>
      <c r="AM21" s="93">
        <f t="shared" si="33"/>
        <v>9.1115263157894741</v>
      </c>
      <c r="AN21" s="93">
        <f t="shared" si="33"/>
        <v>9.0992631578947361</v>
      </c>
      <c r="AO21" s="93">
        <f t="shared" si="33"/>
        <v>9.0869999999999997</v>
      </c>
      <c r="AP21" s="93">
        <f t="shared" si="33"/>
        <v>9.0747368421052634</v>
      </c>
      <c r="AQ21" s="93">
        <f t="shared" si="39"/>
        <v>9.0624736842105253</v>
      </c>
      <c r="AR21" s="93">
        <f t="shared" si="39"/>
        <v>9.050210526315789</v>
      </c>
      <c r="AS21" s="93">
        <f t="shared" si="39"/>
        <v>9.0379473684210527</v>
      </c>
      <c r="AT21" s="93">
        <f t="shared" si="39"/>
        <v>9.0256842105263146</v>
      </c>
      <c r="AU21" s="93">
        <f t="shared" si="39"/>
        <v>9.0134210526315783</v>
      </c>
      <c r="AV21" s="93">
        <f t="shared" si="39"/>
        <v>9.001157894736842</v>
      </c>
      <c r="AW21" s="93">
        <f t="shared" si="39"/>
        <v>8.9888947368421057</v>
      </c>
      <c r="AX21" s="93">
        <f t="shared" si="39"/>
        <v>8.9766315789473676</v>
      </c>
      <c r="AY21" s="93">
        <f t="shared" si="39"/>
        <v>8.9643684210526313</v>
      </c>
      <c r="AZ21" s="93">
        <f t="shared" si="39"/>
        <v>8.952105263157895</v>
      </c>
      <c r="BA21" s="93">
        <f t="shared" si="40"/>
        <v>8.9398421052631569</v>
      </c>
      <c r="BB21" s="93">
        <f t="shared" si="40"/>
        <v>8.9275789473684206</v>
      </c>
      <c r="BC21" s="93">
        <f t="shared" si="40"/>
        <v>8.9153157894736843</v>
      </c>
      <c r="BD21" s="93">
        <f t="shared" si="40"/>
        <v>8.903052631578948</v>
      </c>
      <c r="BE21" s="93">
        <f t="shared" si="40"/>
        <v>8.8907894736842099</v>
      </c>
      <c r="BF21" s="93">
        <f t="shared" si="40"/>
        <v>8.8785263157894736</v>
      </c>
      <c r="BG21" s="93">
        <f t="shared" si="40"/>
        <v>8.8662631578947373</v>
      </c>
      <c r="BH21" s="93">
        <f t="shared" si="40"/>
        <v>8.8539999999999992</v>
      </c>
      <c r="BI21" s="93">
        <f t="shared" si="40"/>
        <v>8.8417368421052629</v>
      </c>
      <c r="BJ21" s="93">
        <f t="shared" si="40"/>
        <v>8.8294736842105266</v>
      </c>
      <c r="BK21" s="93">
        <f t="shared" si="41"/>
        <v>8.8172105263157885</v>
      </c>
      <c r="BL21" s="93">
        <f t="shared" si="41"/>
        <v>8.8049473684210522</v>
      </c>
      <c r="BM21" s="93">
        <f t="shared" si="41"/>
        <v>8.7926842105263159</v>
      </c>
      <c r="BN21" s="93">
        <f t="shared" si="41"/>
        <v>8.7804210526315796</v>
      </c>
      <c r="BO21" s="93">
        <f t="shared" si="41"/>
        <v>8.7681578947368415</v>
      </c>
      <c r="BP21" s="93">
        <f t="shared" si="41"/>
        <v>8.7558947368421052</v>
      </c>
      <c r="BQ21" s="93">
        <f t="shared" si="41"/>
        <v>8.7436315789473689</v>
      </c>
      <c r="BR21" s="93">
        <f t="shared" si="41"/>
        <v>8.7313684210526308</v>
      </c>
      <c r="BS21" s="93">
        <f t="shared" si="41"/>
        <v>8.7191052631578945</v>
      </c>
      <c r="BT21" s="93">
        <f t="shared" si="41"/>
        <v>8.7068421052631582</v>
      </c>
      <c r="BU21" s="93">
        <f t="shared" si="42"/>
        <v>8.6945789473684201</v>
      </c>
      <c r="BV21" s="93">
        <f t="shared" si="42"/>
        <v>8.6823157894736838</v>
      </c>
      <c r="BW21" s="93">
        <f t="shared" si="42"/>
        <v>8.6700526315789475</v>
      </c>
      <c r="BX21" s="93">
        <f t="shared" si="42"/>
        <v>8.6577894736842111</v>
      </c>
      <c r="BY21" s="93">
        <f t="shared" si="42"/>
        <v>8.6455263157894731</v>
      </c>
      <c r="BZ21" s="93">
        <f t="shared" si="42"/>
        <v>8.6332631578947368</v>
      </c>
      <c r="CA21" s="93">
        <f t="shared" si="42"/>
        <v>8.6210000000000004</v>
      </c>
      <c r="CB21" s="93">
        <f t="shared" si="42"/>
        <v>8.6087368421052624</v>
      </c>
      <c r="CC21" s="93">
        <f t="shared" si="42"/>
        <v>8.596473684210526</v>
      </c>
      <c r="CD21" s="93">
        <f t="shared" si="42"/>
        <v>8.5842105263157897</v>
      </c>
      <c r="CE21" s="93">
        <f t="shared" si="43"/>
        <v>8.5719473684210534</v>
      </c>
      <c r="CF21" s="93">
        <f t="shared" si="43"/>
        <v>8.5596842105263153</v>
      </c>
      <c r="CG21" s="93">
        <f t="shared" si="43"/>
        <v>8.547421052631579</v>
      </c>
      <c r="CH21" s="93">
        <f t="shared" si="43"/>
        <v>8.5351578947368427</v>
      </c>
      <c r="CI21" s="93">
        <f t="shared" si="43"/>
        <v>8.5228947368421046</v>
      </c>
      <c r="CJ21" s="93">
        <f t="shared" si="43"/>
        <v>8.5106315789473683</v>
      </c>
      <c r="CK21" s="93">
        <f t="shared" si="43"/>
        <v>8.498368421052632</v>
      </c>
      <c r="CL21" s="93">
        <f t="shared" si="43"/>
        <v>8.4861052631578939</v>
      </c>
      <c r="CM21" s="93">
        <f t="shared" si="43"/>
        <v>8.4738421052631576</v>
      </c>
      <c r="CN21" s="93">
        <f t="shared" si="22"/>
        <v>8.4615789473684213</v>
      </c>
    </row>
    <row r="22" spans="1:92" x14ac:dyDescent="0.25">
      <c r="A22">
        <v>18</v>
      </c>
      <c r="B22" s="42">
        <v>0.7</v>
      </c>
      <c r="C22" s="50" t="str">
        <f t="shared" si="4"/>
        <v>18.7 'C</v>
      </c>
      <c r="D22" s="51">
        <v>9.3000000000000007</v>
      </c>
      <c r="E22" s="52">
        <f t="shared" si="5"/>
        <v>9.2388157894736853</v>
      </c>
      <c r="F22" s="52">
        <f t="shared" si="6"/>
        <v>9.1776315789473681</v>
      </c>
      <c r="G22" s="52">
        <f t="shared" si="7"/>
        <v>9.1164473684210527</v>
      </c>
      <c r="H22" s="53">
        <f t="shared" si="8"/>
        <v>9.0552631578947373</v>
      </c>
      <c r="I22" s="54">
        <f t="shared" si="9"/>
        <v>8.994078947368422</v>
      </c>
      <c r="J22" s="64">
        <f t="shared" si="10"/>
        <v>8.9328947368421066</v>
      </c>
      <c r="K22" s="56">
        <f t="shared" si="11"/>
        <v>8.8717105263157912</v>
      </c>
      <c r="L22" s="56">
        <f t="shared" si="12"/>
        <v>8.810526315789474</v>
      </c>
      <c r="M22" s="56">
        <f t="shared" si="13"/>
        <v>8.7493421052631586</v>
      </c>
      <c r="N22" s="56">
        <f t="shared" si="1"/>
        <v>8.6881578947368432</v>
      </c>
      <c r="O22" s="56">
        <f t="shared" si="14"/>
        <v>8.6269736842105278</v>
      </c>
      <c r="P22" s="56">
        <f t="shared" si="15"/>
        <v>8.5657894736842106</v>
      </c>
      <c r="Q22" s="49">
        <f t="shared" si="16"/>
        <v>8.5046052631578952</v>
      </c>
      <c r="R22" s="49">
        <f t="shared" si="17"/>
        <v>8.4434210526315798</v>
      </c>
      <c r="S22">
        <f t="shared" si="18"/>
        <v>1.2236842105263155E-2</v>
      </c>
      <c r="T22">
        <f t="shared" si="19"/>
        <v>1.7763568394002505E-15</v>
      </c>
      <c r="U22">
        <v>18.7</v>
      </c>
      <c r="V22" s="93">
        <f t="shared" si="23"/>
        <v>9.3000000000000007</v>
      </c>
      <c r="W22" s="93">
        <f t="shared" si="24"/>
        <v>9.2877631578947373</v>
      </c>
      <c r="X22" s="93">
        <f t="shared" si="25"/>
        <v>9.2755263157894738</v>
      </c>
      <c r="Y22" s="93">
        <f t="shared" si="26"/>
        <v>9.2632894736842104</v>
      </c>
      <c r="Z22" s="93">
        <f t="shared" si="27"/>
        <v>9.251052631578947</v>
      </c>
      <c r="AA22" s="93">
        <f t="shared" si="28"/>
        <v>9.2388157894736835</v>
      </c>
      <c r="AB22" s="93">
        <f t="shared" si="31"/>
        <v>9.2265789473684201</v>
      </c>
      <c r="AC22" s="93">
        <f t="shared" si="31"/>
        <v>9.2143421052631584</v>
      </c>
      <c r="AD22" s="93">
        <f t="shared" si="31"/>
        <v>9.202105263157895</v>
      </c>
      <c r="AE22" s="93">
        <f t="shared" si="31"/>
        <v>9.1898684210526316</v>
      </c>
      <c r="AF22" s="93">
        <f t="shared" si="31"/>
        <v>9.1776315789473681</v>
      </c>
      <c r="AG22" s="93">
        <f t="shared" ref="AG22:AK74" si="44">($S22*AG$4)+$T22</f>
        <v>9.1653947368421047</v>
      </c>
      <c r="AH22" s="93">
        <f t="shared" si="44"/>
        <v>9.1531578947368413</v>
      </c>
      <c r="AI22" s="93">
        <f t="shared" si="44"/>
        <v>9.1409210526315796</v>
      </c>
      <c r="AJ22" s="93">
        <f t="shared" si="44"/>
        <v>9.1286842105263162</v>
      </c>
      <c r="AK22" s="93">
        <f t="shared" si="44"/>
        <v>9.1164473684210527</v>
      </c>
      <c r="AL22" s="93">
        <f t="shared" ref="AL22:AL53" si="45">($S22*AL$4)+$T22</f>
        <v>9.1042105263157893</v>
      </c>
      <c r="AM22" s="93">
        <f t="shared" si="33"/>
        <v>9.0919736842105259</v>
      </c>
      <c r="AN22" s="93">
        <f t="shared" si="33"/>
        <v>9.0797368421052624</v>
      </c>
      <c r="AO22" s="93">
        <f t="shared" si="33"/>
        <v>9.067499999999999</v>
      </c>
      <c r="AP22" s="93">
        <f t="shared" si="33"/>
        <v>9.0552631578947373</v>
      </c>
      <c r="AQ22" s="93">
        <f t="shared" si="39"/>
        <v>9.0430263157894739</v>
      </c>
      <c r="AR22" s="93">
        <f t="shared" si="39"/>
        <v>9.0307894736842105</v>
      </c>
      <c r="AS22" s="93">
        <f t="shared" si="39"/>
        <v>9.018552631578947</v>
      </c>
      <c r="AT22" s="93">
        <f t="shared" si="39"/>
        <v>9.0063157894736836</v>
      </c>
      <c r="AU22" s="93">
        <f t="shared" si="39"/>
        <v>8.9940789473684202</v>
      </c>
      <c r="AV22" s="93">
        <f t="shared" si="39"/>
        <v>8.9818421052631585</v>
      </c>
      <c r="AW22" s="93">
        <f t="shared" si="39"/>
        <v>8.9696052631578951</v>
      </c>
      <c r="AX22" s="93">
        <f t="shared" si="39"/>
        <v>8.9573684210526316</v>
      </c>
      <c r="AY22" s="93">
        <f t="shared" si="39"/>
        <v>8.9451315789473682</v>
      </c>
      <c r="AZ22" s="93">
        <f t="shared" si="39"/>
        <v>8.9328947368421048</v>
      </c>
      <c r="BA22" s="93">
        <f t="shared" si="40"/>
        <v>8.9206578947368413</v>
      </c>
      <c r="BB22" s="93">
        <f t="shared" si="40"/>
        <v>8.9084210526315797</v>
      </c>
      <c r="BC22" s="93">
        <f t="shared" si="40"/>
        <v>8.8961842105263162</v>
      </c>
      <c r="BD22" s="93">
        <f t="shared" si="40"/>
        <v>8.8839473684210528</v>
      </c>
      <c r="BE22" s="93">
        <f t="shared" si="40"/>
        <v>8.8717105263157894</v>
      </c>
      <c r="BF22" s="93">
        <f t="shared" si="40"/>
        <v>8.8594736842105259</v>
      </c>
      <c r="BG22" s="93">
        <f t="shared" si="40"/>
        <v>8.8472368421052625</v>
      </c>
      <c r="BH22" s="93">
        <f t="shared" si="40"/>
        <v>8.8349999999999991</v>
      </c>
      <c r="BI22" s="93">
        <f t="shared" si="40"/>
        <v>8.8227631578947374</v>
      </c>
      <c r="BJ22" s="93">
        <f t="shared" si="40"/>
        <v>8.810526315789474</v>
      </c>
      <c r="BK22" s="93">
        <f t="shared" si="41"/>
        <v>8.7982894736842105</v>
      </c>
      <c r="BL22" s="93">
        <f t="shared" si="41"/>
        <v>8.7860526315789471</v>
      </c>
      <c r="BM22" s="93">
        <f t="shared" si="41"/>
        <v>8.7738157894736837</v>
      </c>
      <c r="BN22" s="93">
        <f t="shared" si="41"/>
        <v>8.7615789473684202</v>
      </c>
      <c r="BO22" s="93">
        <f t="shared" si="41"/>
        <v>8.7493421052631586</v>
      </c>
      <c r="BP22" s="93">
        <f t="shared" si="41"/>
        <v>8.7371052631578952</v>
      </c>
      <c r="BQ22" s="93">
        <f t="shared" si="41"/>
        <v>8.7248684210526317</v>
      </c>
      <c r="BR22" s="93">
        <f t="shared" si="41"/>
        <v>8.7126315789473683</v>
      </c>
      <c r="BS22" s="93">
        <f t="shared" si="41"/>
        <v>8.7003947368421048</v>
      </c>
      <c r="BT22" s="93">
        <f t="shared" si="41"/>
        <v>8.6881578947368414</v>
      </c>
      <c r="BU22" s="93">
        <f t="shared" si="42"/>
        <v>8.6759210526315798</v>
      </c>
      <c r="BV22" s="93">
        <f t="shared" si="42"/>
        <v>8.6636842105263163</v>
      </c>
      <c r="BW22" s="93">
        <f t="shared" si="42"/>
        <v>8.6514473684210529</v>
      </c>
      <c r="BX22" s="93">
        <f t="shared" si="42"/>
        <v>8.6392105263157895</v>
      </c>
      <c r="BY22" s="93">
        <f t="shared" si="42"/>
        <v>8.626973684210526</v>
      </c>
      <c r="BZ22" s="93">
        <f t="shared" si="42"/>
        <v>8.6147368421052626</v>
      </c>
      <c r="CA22" s="93">
        <f t="shared" si="42"/>
        <v>8.6024999999999991</v>
      </c>
      <c r="CB22" s="93">
        <f t="shared" si="42"/>
        <v>8.5902631578947375</v>
      </c>
      <c r="CC22" s="93">
        <f t="shared" si="42"/>
        <v>8.5780263157894741</v>
      </c>
      <c r="CD22" s="93">
        <f t="shared" si="42"/>
        <v>8.5657894736842106</v>
      </c>
      <c r="CE22" s="93">
        <f t="shared" si="43"/>
        <v>8.5535526315789472</v>
      </c>
      <c r="CF22" s="93">
        <f t="shared" si="43"/>
        <v>8.5413157894736838</v>
      </c>
      <c r="CG22" s="93">
        <f t="shared" si="43"/>
        <v>8.5290789473684203</v>
      </c>
      <c r="CH22" s="93">
        <f t="shared" si="43"/>
        <v>8.5168421052631587</v>
      </c>
      <c r="CI22" s="93">
        <f t="shared" si="43"/>
        <v>8.5046052631578952</v>
      </c>
      <c r="CJ22" s="93">
        <f t="shared" si="43"/>
        <v>8.4923684210526318</v>
      </c>
      <c r="CK22" s="93">
        <f t="shared" si="43"/>
        <v>8.4801315789473684</v>
      </c>
      <c r="CL22" s="93">
        <f t="shared" si="43"/>
        <v>8.4678947368421049</v>
      </c>
      <c r="CM22" s="93">
        <f t="shared" si="43"/>
        <v>8.4556578947368415</v>
      </c>
      <c r="CN22" s="93">
        <f t="shared" si="22"/>
        <v>8.4434210526315798</v>
      </c>
    </row>
    <row r="23" spans="1:92" x14ac:dyDescent="0.25">
      <c r="A23">
        <v>18</v>
      </c>
      <c r="B23" s="42">
        <v>0.8</v>
      </c>
      <c r="C23" s="50" t="str">
        <f t="shared" si="4"/>
        <v>18.8 'C</v>
      </c>
      <c r="D23" s="51">
        <v>9.2799999999999994</v>
      </c>
      <c r="E23" s="52">
        <f t="shared" si="5"/>
        <v>9.2189473684210519</v>
      </c>
      <c r="F23" s="52">
        <f t="shared" si="6"/>
        <v>9.1578947368421044</v>
      </c>
      <c r="G23" s="52">
        <f t="shared" si="7"/>
        <v>9.096842105263157</v>
      </c>
      <c r="H23" s="53">
        <f t="shared" si="8"/>
        <v>9.0357894736842095</v>
      </c>
      <c r="I23" s="65">
        <f t="shared" si="9"/>
        <v>8.974736842105262</v>
      </c>
      <c r="J23" s="64">
        <f t="shared" si="10"/>
        <v>8.9136842105263145</v>
      </c>
      <c r="K23" s="56">
        <f t="shared" si="11"/>
        <v>8.8526315789473689</v>
      </c>
      <c r="L23" s="56">
        <f t="shared" si="12"/>
        <v>8.7915789473684196</v>
      </c>
      <c r="M23" s="56">
        <f t="shared" si="13"/>
        <v>8.7305263157894721</v>
      </c>
      <c r="N23" s="56">
        <f t="shared" si="1"/>
        <v>8.6694736842105264</v>
      </c>
      <c r="O23" s="56">
        <f t="shared" si="14"/>
        <v>8.608421052631579</v>
      </c>
      <c r="P23" s="56">
        <f t="shared" si="15"/>
        <v>8.5473684210526315</v>
      </c>
      <c r="Q23" s="49">
        <f t="shared" si="16"/>
        <v>8.486315789473684</v>
      </c>
      <c r="R23" s="49">
        <f t="shared" si="17"/>
        <v>8.4252631578947366</v>
      </c>
      <c r="S23">
        <f t="shared" si="18"/>
        <v>1.2210526315789462E-2</v>
      </c>
      <c r="T23">
        <f t="shared" si="19"/>
        <v>8.8817841970012523E-15</v>
      </c>
      <c r="U23">
        <v>18.8</v>
      </c>
      <c r="V23" s="93">
        <f t="shared" si="23"/>
        <v>9.2799999999999994</v>
      </c>
      <c r="W23" s="93">
        <f t="shared" si="24"/>
        <v>9.2677894736842106</v>
      </c>
      <c r="X23" s="93">
        <f t="shared" si="25"/>
        <v>9.25557894736842</v>
      </c>
      <c r="Y23" s="93">
        <f t="shared" si="26"/>
        <v>9.2433684210526312</v>
      </c>
      <c r="Z23" s="93">
        <f t="shared" si="27"/>
        <v>9.2311578947368425</v>
      </c>
      <c r="AA23" s="93">
        <f t="shared" si="28"/>
        <v>9.2189473684210519</v>
      </c>
      <c r="AB23" s="93">
        <f t="shared" si="31"/>
        <v>9.2067368421052631</v>
      </c>
      <c r="AC23" s="93">
        <f t="shared" si="31"/>
        <v>9.1945263157894743</v>
      </c>
      <c r="AD23" s="93">
        <f t="shared" si="31"/>
        <v>9.1823157894736838</v>
      </c>
      <c r="AE23" s="93">
        <f t="shared" si="31"/>
        <v>9.170105263157895</v>
      </c>
      <c r="AF23" s="93">
        <f t="shared" si="31"/>
        <v>9.1578947368421044</v>
      </c>
      <c r="AG23" s="93">
        <f t="shared" si="44"/>
        <v>9.1456842105263156</v>
      </c>
      <c r="AH23" s="93">
        <f t="shared" si="44"/>
        <v>9.1334736842105269</v>
      </c>
      <c r="AI23" s="93">
        <f t="shared" si="44"/>
        <v>9.1212631578947363</v>
      </c>
      <c r="AJ23" s="93">
        <f t="shared" si="44"/>
        <v>9.1090526315789475</v>
      </c>
      <c r="AK23" s="93">
        <f t="shared" si="44"/>
        <v>9.096842105263157</v>
      </c>
      <c r="AL23" s="93">
        <f t="shared" si="45"/>
        <v>9.0846315789473682</v>
      </c>
      <c r="AM23" s="93">
        <f t="shared" si="33"/>
        <v>9.0724210526315794</v>
      </c>
      <c r="AN23" s="93">
        <f t="shared" si="33"/>
        <v>9.0602105263157888</v>
      </c>
      <c r="AO23" s="93">
        <f t="shared" si="33"/>
        <v>9.048</v>
      </c>
      <c r="AP23" s="93">
        <f t="shared" si="33"/>
        <v>9.0357894736842113</v>
      </c>
      <c r="AQ23" s="93">
        <f t="shared" si="39"/>
        <v>9.0235789473684207</v>
      </c>
      <c r="AR23" s="93">
        <f t="shared" si="39"/>
        <v>9.0113684210526319</v>
      </c>
      <c r="AS23" s="93">
        <f t="shared" si="39"/>
        <v>8.9991578947368414</v>
      </c>
      <c r="AT23" s="93">
        <f t="shared" si="39"/>
        <v>8.9869473684210526</v>
      </c>
      <c r="AU23" s="93">
        <f t="shared" si="39"/>
        <v>8.9747368421052638</v>
      </c>
      <c r="AV23" s="93">
        <f t="shared" si="39"/>
        <v>8.9625263157894732</v>
      </c>
      <c r="AW23" s="93">
        <f t="shared" si="39"/>
        <v>8.9503157894736844</v>
      </c>
      <c r="AX23" s="93">
        <f t="shared" si="39"/>
        <v>8.9381052631578957</v>
      </c>
      <c r="AY23" s="93">
        <f t="shared" si="39"/>
        <v>8.9258947368421051</v>
      </c>
      <c r="AZ23" s="93">
        <f t="shared" si="39"/>
        <v>8.9136842105263163</v>
      </c>
      <c r="BA23" s="93">
        <f t="shared" si="40"/>
        <v>8.9014736842105258</v>
      </c>
      <c r="BB23" s="93">
        <f t="shared" si="40"/>
        <v>8.889263157894737</v>
      </c>
      <c r="BC23" s="93">
        <f t="shared" si="40"/>
        <v>8.8770526315789482</v>
      </c>
      <c r="BD23" s="93">
        <f t="shared" si="40"/>
        <v>8.8648421052631576</v>
      </c>
      <c r="BE23" s="93">
        <f t="shared" si="40"/>
        <v>8.8526315789473689</v>
      </c>
      <c r="BF23" s="93">
        <f t="shared" si="40"/>
        <v>8.8404210526315783</v>
      </c>
      <c r="BG23" s="93">
        <f t="shared" si="40"/>
        <v>8.8282105263157895</v>
      </c>
      <c r="BH23" s="93">
        <f t="shared" si="40"/>
        <v>8.8160000000000007</v>
      </c>
      <c r="BI23" s="93">
        <f t="shared" si="40"/>
        <v>8.8037894736842102</v>
      </c>
      <c r="BJ23" s="93">
        <f t="shared" si="40"/>
        <v>8.7915789473684214</v>
      </c>
      <c r="BK23" s="93">
        <f t="shared" si="41"/>
        <v>8.7793684210526326</v>
      </c>
      <c r="BL23" s="93">
        <f t="shared" si="41"/>
        <v>8.767157894736842</v>
      </c>
      <c r="BM23" s="93">
        <f t="shared" si="41"/>
        <v>8.7549473684210533</v>
      </c>
      <c r="BN23" s="93">
        <f t="shared" si="41"/>
        <v>8.7427368421052627</v>
      </c>
      <c r="BO23" s="93">
        <f t="shared" si="41"/>
        <v>8.7305263157894739</v>
      </c>
      <c r="BP23" s="93">
        <f t="shared" si="41"/>
        <v>8.7183157894736851</v>
      </c>
      <c r="BQ23" s="93">
        <f t="shared" si="41"/>
        <v>8.7061052631578946</v>
      </c>
      <c r="BR23" s="93">
        <f t="shared" si="41"/>
        <v>8.6938947368421058</v>
      </c>
      <c r="BS23" s="93">
        <f t="shared" si="41"/>
        <v>8.6816842105263152</v>
      </c>
      <c r="BT23" s="93">
        <f t="shared" si="41"/>
        <v>8.6694736842105264</v>
      </c>
      <c r="BU23" s="93">
        <f t="shared" si="42"/>
        <v>8.6572631578947377</v>
      </c>
      <c r="BV23" s="93">
        <f t="shared" si="42"/>
        <v>8.6450526315789471</v>
      </c>
      <c r="BW23" s="93">
        <f t="shared" si="42"/>
        <v>8.6328421052631583</v>
      </c>
      <c r="BX23" s="93">
        <f t="shared" si="42"/>
        <v>8.6206315789473695</v>
      </c>
      <c r="BY23" s="93">
        <f t="shared" si="42"/>
        <v>8.608421052631579</v>
      </c>
      <c r="BZ23" s="93">
        <f t="shared" si="42"/>
        <v>8.5962105263157902</v>
      </c>
      <c r="CA23" s="93">
        <f t="shared" si="42"/>
        <v>8.5839999999999996</v>
      </c>
      <c r="CB23" s="93">
        <f t="shared" si="42"/>
        <v>8.5717894736842108</v>
      </c>
      <c r="CC23" s="93">
        <f t="shared" si="42"/>
        <v>8.5595789473684221</v>
      </c>
      <c r="CD23" s="93">
        <f t="shared" si="42"/>
        <v>8.5473684210526315</v>
      </c>
      <c r="CE23" s="93">
        <f t="shared" si="43"/>
        <v>8.5351578947368427</v>
      </c>
      <c r="CF23" s="93">
        <f t="shared" si="43"/>
        <v>8.5229473684210539</v>
      </c>
      <c r="CG23" s="93">
        <f t="shared" si="43"/>
        <v>8.5107368421052634</v>
      </c>
      <c r="CH23" s="93">
        <f t="shared" si="43"/>
        <v>8.4985263157894746</v>
      </c>
      <c r="CI23" s="93">
        <f t="shared" si="43"/>
        <v>8.486315789473684</v>
      </c>
      <c r="CJ23" s="93">
        <f t="shared" si="43"/>
        <v>8.4741052631578953</v>
      </c>
      <c r="CK23" s="93">
        <f t="shared" si="43"/>
        <v>8.4618947368421065</v>
      </c>
      <c r="CL23" s="93">
        <f t="shared" si="43"/>
        <v>8.4496842105263159</v>
      </c>
      <c r="CM23" s="93">
        <f t="shared" si="43"/>
        <v>8.4374736842105271</v>
      </c>
      <c r="CN23" s="93">
        <f t="shared" si="22"/>
        <v>8.4252631578947366</v>
      </c>
    </row>
    <row r="24" spans="1:92" ht="13.8" thickBot="1" x14ac:dyDescent="0.3">
      <c r="A24">
        <v>18</v>
      </c>
      <c r="B24" s="42">
        <v>0.9</v>
      </c>
      <c r="C24" s="57" t="str">
        <f t="shared" si="4"/>
        <v>18.9 'C</v>
      </c>
      <c r="D24" s="58">
        <v>9.26</v>
      </c>
      <c r="E24" s="59">
        <f t="shared" si="5"/>
        <v>9.199078947368422</v>
      </c>
      <c r="F24" s="59">
        <f t="shared" si="6"/>
        <v>9.1381578947368407</v>
      </c>
      <c r="G24" s="59">
        <f t="shared" si="7"/>
        <v>9.0772368421052629</v>
      </c>
      <c r="H24" s="60">
        <f t="shared" si="8"/>
        <v>9.0163157894736834</v>
      </c>
      <c r="I24" s="66">
        <f t="shared" si="9"/>
        <v>8.9553947368421039</v>
      </c>
      <c r="J24" s="67">
        <f t="shared" si="10"/>
        <v>8.8944736842105261</v>
      </c>
      <c r="K24" s="63">
        <f t="shared" si="11"/>
        <v>8.8335526315789465</v>
      </c>
      <c r="L24" s="63">
        <f t="shared" si="12"/>
        <v>8.772631578947367</v>
      </c>
      <c r="M24" s="63">
        <f t="shared" si="13"/>
        <v>8.7117105263157892</v>
      </c>
      <c r="N24" s="63">
        <f t="shared" si="1"/>
        <v>8.6507894736842097</v>
      </c>
      <c r="O24" s="63">
        <f t="shared" si="14"/>
        <v>8.5898684210526319</v>
      </c>
      <c r="P24" s="63">
        <f t="shared" si="15"/>
        <v>8.5289473684210524</v>
      </c>
      <c r="Q24" s="63">
        <f t="shared" si="16"/>
        <v>8.4680263157894728</v>
      </c>
      <c r="R24" s="63">
        <f t="shared" si="17"/>
        <v>8.4071052631578951</v>
      </c>
      <c r="S24">
        <f t="shared" si="18"/>
        <v>1.2184210526315787E-2</v>
      </c>
      <c r="T24">
        <f t="shared" si="19"/>
        <v>1.7763568394002505E-15</v>
      </c>
      <c r="U24">
        <v>18.899999999999999</v>
      </c>
      <c r="V24" s="93">
        <f t="shared" si="23"/>
        <v>9.26</v>
      </c>
      <c r="W24" s="93">
        <f t="shared" si="24"/>
        <v>9.2478157894736839</v>
      </c>
      <c r="X24" s="93">
        <f t="shared" si="25"/>
        <v>9.235631578947368</v>
      </c>
      <c r="Y24" s="93">
        <f t="shared" si="26"/>
        <v>9.2234473684210521</v>
      </c>
      <c r="Z24" s="93">
        <f t="shared" si="27"/>
        <v>9.2112631578947362</v>
      </c>
      <c r="AA24" s="93">
        <f t="shared" si="28"/>
        <v>9.1990789473684202</v>
      </c>
      <c r="AB24" s="93">
        <f t="shared" si="31"/>
        <v>9.1868947368421043</v>
      </c>
      <c r="AC24" s="93">
        <f t="shared" si="31"/>
        <v>9.1747105263157902</v>
      </c>
      <c r="AD24" s="93">
        <f t="shared" si="31"/>
        <v>9.1625263157894743</v>
      </c>
      <c r="AE24" s="93">
        <f t="shared" si="31"/>
        <v>9.1503421052631584</v>
      </c>
      <c r="AF24" s="93">
        <f t="shared" si="31"/>
        <v>9.1381578947368425</v>
      </c>
      <c r="AG24" s="93">
        <f t="shared" si="44"/>
        <v>9.1259736842105266</v>
      </c>
      <c r="AH24" s="93">
        <f t="shared" si="44"/>
        <v>9.1137894736842107</v>
      </c>
      <c r="AI24" s="93">
        <f t="shared" si="44"/>
        <v>9.1016052631578948</v>
      </c>
      <c r="AJ24" s="93">
        <f t="shared" si="44"/>
        <v>9.0894210526315788</v>
      </c>
      <c r="AK24" s="93">
        <f t="shared" si="44"/>
        <v>9.0772368421052629</v>
      </c>
      <c r="AL24" s="93">
        <f t="shared" si="45"/>
        <v>9.065052631578947</v>
      </c>
      <c r="AM24" s="93">
        <f t="shared" si="33"/>
        <v>9.0528684210526311</v>
      </c>
      <c r="AN24" s="93">
        <f t="shared" si="33"/>
        <v>9.0406842105263152</v>
      </c>
      <c r="AO24" s="93">
        <f t="shared" si="33"/>
        <v>9.0284999999999993</v>
      </c>
      <c r="AP24" s="93">
        <f t="shared" si="33"/>
        <v>9.0163157894736834</v>
      </c>
      <c r="AQ24" s="93">
        <f t="shared" si="39"/>
        <v>9.0041315789473675</v>
      </c>
      <c r="AR24" s="93">
        <f t="shared" si="39"/>
        <v>8.9919473684210534</v>
      </c>
      <c r="AS24" s="93">
        <f t="shared" si="39"/>
        <v>8.9797631578947374</v>
      </c>
      <c r="AT24" s="93">
        <f t="shared" si="39"/>
        <v>8.9675789473684215</v>
      </c>
      <c r="AU24" s="93">
        <f t="shared" si="39"/>
        <v>8.9553947368421056</v>
      </c>
      <c r="AV24" s="93">
        <f t="shared" si="39"/>
        <v>8.9432105263157897</v>
      </c>
      <c r="AW24" s="93">
        <f t="shared" si="39"/>
        <v>8.9310263157894738</v>
      </c>
      <c r="AX24" s="93">
        <f t="shared" si="39"/>
        <v>8.9188421052631579</v>
      </c>
      <c r="AY24" s="93">
        <f t="shared" si="39"/>
        <v>8.906657894736842</v>
      </c>
      <c r="AZ24" s="93">
        <f t="shared" si="39"/>
        <v>8.8944736842105261</v>
      </c>
      <c r="BA24" s="93">
        <f t="shared" si="40"/>
        <v>8.8822894736842102</v>
      </c>
      <c r="BB24" s="93">
        <f t="shared" si="40"/>
        <v>8.8701052631578943</v>
      </c>
      <c r="BC24" s="93">
        <f t="shared" si="40"/>
        <v>8.8579210526315784</v>
      </c>
      <c r="BD24" s="93">
        <f t="shared" si="40"/>
        <v>8.8457368421052625</v>
      </c>
      <c r="BE24" s="93">
        <f t="shared" si="40"/>
        <v>8.8335526315789465</v>
      </c>
      <c r="BF24" s="93">
        <f t="shared" si="40"/>
        <v>8.8213684210526324</v>
      </c>
      <c r="BG24" s="93">
        <f t="shared" si="40"/>
        <v>8.8091842105263165</v>
      </c>
      <c r="BH24" s="93">
        <f t="shared" si="40"/>
        <v>8.7970000000000006</v>
      </c>
      <c r="BI24" s="93">
        <f t="shared" si="40"/>
        <v>8.7848157894736847</v>
      </c>
      <c r="BJ24" s="93">
        <f t="shared" si="40"/>
        <v>8.7726315789473688</v>
      </c>
      <c r="BK24" s="93">
        <f t="shared" si="41"/>
        <v>8.7604473684210529</v>
      </c>
      <c r="BL24" s="93">
        <f t="shared" si="41"/>
        <v>8.748263157894737</v>
      </c>
      <c r="BM24" s="93">
        <f t="shared" si="41"/>
        <v>8.7360789473684211</v>
      </c>
      <c r="BN24" s="93">
        <f t="shared" si="41"/>
        <v>8.7238947368421051</v>
      </c>
      <c r="BO24" s="93">
        <f t="shared" si="41"/>
        <v>8.7117105263157892</v>
      </c>
      <c r="BP24" s="93">
        <f t="shared" si="41"/>
        <v>8.6995263157894733</v>
      </c>
      <c r="BQ24" s="93">
        <f t="shared" si="41"/>
        <v>8.6873421052631574</v>
      </c>
      <c r="BR24" s="93">
        <f t="shared" si="41"/>
        <v>8.6751578947368415</v>
      </c>
      <c r="BS24" s="93">
        <f t="shared" si="41"/>
        <v>8.6629736842105256</v>
      </c>
      <c r="BT24" s="93">
        <f t="shared" si="41"/>
        <v>8.6507894736842097</v>
      </c>
      <c r="BU24" s="93">
        <f t="shared" si="42"/>
        <v>8.6386052631578956</v>
      </c>
      <c r="BV24" s="93">
        <f t="shared" si="42"/>
        <v>8.6264210526315797</v>
      </c>
      <c r="BW24" s="93">
        <f t="shared" si="42"/>
        <v>8.6142368421052637</v>
      </c>
      <c r="BX24" s="93">
        <f t="shared" si="42"/>
        <v>8.6020526315789478</v>
      </c>
      <c r="BY24" s="93">
        <f t="shared" si="42"/>
        <v>8.5898684210526319</v>
      </c>
      <c r="BZ24" s="93">
        <f t="shared" si="42"/>
        <v>8.577684210526316</v>
      </c>
      <c r="CA24" s="93">
        <f t="shared" si="42"/>
        <v>8.5655000000000001</v>
      </c>
      <c r="CB24" s="93">
        <f t="shared" si="42"/>
        <v>8.5533157894736842</v>
      </c>
      <c r="CC24" s="93">
        <f t="shared" si="42"/>
        <v>8.5411315789473683</v>
      </c>
      <c r="CD24" s="93">
        <f t="shared" si="42"/>
        <v>8.5289473684210524</v>
      </c>
      <c r="CE24" s="93">
        <f t="shared" si="43"/>
        <v>8.5167631578947365</v>
      </c>
      <c r="CF24" s="93">
        <f t="shared" si="43"/>
        <v>8.5045789473684206</v>
      </c>
      <c r="CG24" s="93">
        <f t="shared" si="43"/>
        <v>8.4923947368421047</v>
      </c>
      <c r="CH24" s="93">
        <f t="shared" si="43"/>
        <v>8.4802105263157888</v>
      </c>
      <c r="CI24" s="93">
        <f t="shared" si="43"/>
        <v>8.4680263157894728</v>
      </c>
      <c r="CJ24" s="93">
        <f t="shared" si="43"/>
        <v>8.4558421052631587</v>
      </c>
      <c r="CK24" s="93">
        <f t="shared" si="43"/>
        <v>8.4436578947368428</v>
      </c>
      <c r="CL24" s="93">
        <f t="shared" si="43"/>
        <v>8.4314736842105269</v>
      </c>
      <c r="CM24" s="93">
        <f t="shared" si="43"/>
        <v>8.419289473684211</v>
      </c>
      <c r="CN24" s="93">
        <f t="shared" si="22"/>
        <v>8.4071052631578951</v>
      </c>
    </row>
    <row r="25" spans="1:92" x14ac:dyDescent="0.25">
      <c r="A25">
        <v>19</v>
      </c>
      <c r="B25" s="42">
        <v>0</v>
      </c>
      <c r="C25" s="43" t="str">
        <f t="shared" si="4"/>
        <v>19 'C</v>
      </c>
      <c r="D25" s="44">
        <v>9.24</v>
      </c>
      <c r="E25" s="45">
        <f t="shared" si="5"/>
        <v>9.1792105263157904</v>
      </c>
      <c r="F25" s="45">
        <f t="shared" si="6"/>
        <v>9.1184210526315788</v>
      </c>
      <c r="G25" s="45">
        <f t="shared" si="7"/>
        <v>9.0576315789473689</v>
      </c>
      <c r="H25" s="46">
        <f t="shared" si="8"/>
        <v>8.9968421052631591</v>
      </c>
      <c r="I25" s="68">
        <f t="shared" si="9"/>
        <v>8.9360526315789475</v>
      </c>
      <c r="J25" s="69">
        <f t="shared" si="10"/>
        <v>8.8752631578947376</v>
      </c>
      <c r="K25" s="49">
        <f t="shared" si="11"/>
        <v>8.814473684210526</v>
      </c>
      <c r="L25" s="49">
        <f t="shared" si="12"/>
        <v>8.7536842105263162</v>
      </c>
      <c r="M25" s="49">
        <f t="shared" si="13"/>
        <v>8.6928947368421046</v>
      </c>
      <c r="N25" s="49">
        <f t="shared" si="1"/>
        <v>8.6321052631578947</v>
      </c>
      <c r="O25" s="49">
        <f t="shared" si="14"/>
        <v>8.5713157894736849</v>
      </c>
      <c r="P25" s="49">
        <f t="shared" si="15"/>
        <v>8.5105263157894733</v>
      </c>
      <c r="Q25" s="49">
        <f t="shared" si="16"/>
        <v>8.4497368421052634</v>
      </c>
      <c r="R25" s="49">
        <f t="shared" si="17"/>
        <v>8.3889473684210536</v>
      </c>
      <c r="S25">
        <f t="shared" si="18"/>
        <v>1.2157894736842111E-2</v>
      </c>
      <c r="T25">
        <f t="shared" si="19"/>
        <v>-3.5527136788005009E-15</v>
      </c>
      <c r="U25">
        <v>19</v>
      </c>
      <c r="V25" s="93">
        <f t="shared" si="23"/>
        <v>9.24</v>
      </c>
      <c r="W25" s="93">
        <f t="shared" si="24"/>
        <v>9.227842105263159</v>
      </c>
      <c r="X25" s="93">
        <f t="shared" si="25"/>
        <v>9.2156842105263159</v>
      </c>
      <c r="Y25" s="93">
        <f t="shared" si="26"/>
        <v>9.2035263157894747</v>
      </c>
      <c r="Z25" s="93">
        <f t="shared" si="27"/>
        <v>9.1913684210526316</v>
      </c>
      <c r="AA25" s="93">
        <f t="shared" si="28"/>
        <v>9.1792105263157904</v>
      </c>
      <c r="AB25" s="93">
        <f t="shared" si="31"/>
        <v>9.1670526315789473</v>
      </c>
      <c r="AC25" s="93">
        <f t="shared" si="31"/>
        <v>9.1548947368421061</v>
      </c>
      <c r="AD25" s="93">
        <f t="shared" si="31"/>
        <v>9.1427368421052631</v>
      </c>
      <c r="AE25" s="93">
        <f t="shared" si="31"/>
        <v>9.1305789473684218</v>
      </c>
      <c r="AF25" s="93">
        <f t="shared" si="31"/>
        <v>9.1184210526315788</v>
      </c>
      <c r="AG25" s="93">
        <f t="shared" si="44"/>
        <v>9.1062631578947375</v>
      </c>
      <c r="AH25" s="93">
        <f t="shared" si="44"/>
        <v>9.0941052631578945</v>
      </c>
      <c r="AI25" s="93">
        <f t="shared" si="44"/>
        <v>9.0819473684210532</v>
      </c>
      <c r="AJ25" s="93">
        <f t="shared" si="44"/>
        <v>9.0697894736842102</v>
      </c>
      <c r="AK25" s="93">
        <f t="shared" si="44"/>
        <v>9.0576315789473689</v>
      </c>
      <c r="AL25" s="93">
        <f t="shared" si="45"/>
        <v>9.0454736842105259</v>
      </c>
      <c r="AM25" s="93">
        <f t="shared" si="33"/>
        <v>9.0333157894736846</v>
      </c>
      <c r="AN25" s="93">
        <f t="shared" si="33"/>
        <v>9.0211578947368434</v>
      </c>
      <c r="AO25" s="93">
        <f t="shared" si="33"/>
        <v>9.0090000000000003</v>
      </c>
      <c r="AP25" s="93">
        <f t="shared" si="33"/>
        <v>8.9968421052631591</v>
      </c>
      <c r="AQ25" s="93">
        <f t="shared" si="39"/>
        <v>8.9846842105263161</v>
      </c>
      <c r="AR25" s="93">
        <f t="shared" si="39"/>
        <v>8.9725263157894748</v>
      </c>
      <c r="AS25" s="93">
        <f t="shared" si="39"/>
        <v>8.9603684210526318</v>
      </c>
      <c r="AT25" s="93">
        <f t="shared" si="39"/>
        <v>8.9482105263157905</v>
      </c>
      <c r="AU25" s="93">
        <f t="shared" si="39"/>
        <v>8.9360526315789475</v>
      </c>
      <c r="AV25" s="93">
        <f t="shared" si="39"/>
        <v>8.9238947368421062</v>
      </c>
      <c r="AW25" s="93">
        <f t="shared" si="39"/>
        <v>8.9117368421052632</v>
      </c>
      <c r="AX25" s="93">
        <f t="shared" si="39"/>
        <v>8.8995789473684219</v>
      </c>
      <c r="AY25" s="93">
        <f t="shared" si="39"/>
        <v>8.8874210526315789</v>
      </c>
      <c r="AZ25" s="93">
        <f t="shared" si="39"/>
        <v>8.8752631578947376</v>
      </c>
      <c r="BA25" s="93">
        <f t="shared" si="40"/>
        <v>8.8631052631578946</v>
      </c>
      <c r="BB25" s="93">
        <f t="shared" si="40"/>
        <v>8.8509473684210533</v>
      </c>
      <c r="BC25" s="93">
        <f t="shared" si="40"/>
        <v>8.8387894736842103</v>
      </c>
      <c r="BD25" s="93">
        <f t="shared" si="40"/>
        <v>8.8266315789473691</v>
      </c>
      <c r="BE25" s="93">
        <f t="shared" si="40"/>
        <v>8.814473684210526</v>
      </c>
      <c r="BF25" s="93">
        <f t="shared" si="40"/>
        <v>8.8023157894736848</v>
      </c>
      <c r="BG25" s="93">
        <f t="shared" si="40"/>
        <v>8.7901578947368417</v>
      </c>
      <c r="BH25" s="93">
        <f t="shared" si="40"/>
        <v>8.7780000000000005</v>
      </c>
      <c r="BI25" s="93">
        <f t="shared" si="40"/>
        <v>8.7658421052631574</v>
      </c>
      <c r="BJ25" s="93">
        <f t="shared" si="40"/>
        <v>8.7536842105263162</v>
      </c>
      <c r="BK25" s="93">
        <f t="shared" si="41"/>
        <v>8.7415263157894731</v>
      </c>
      <c r="BL25" s="93">
        <f t="shared" si="41"/>
        <v>8.7293684210526319</v>
      </c>
      <c r="BM25" s="93">
        <f t="shared" si="41"/>
        <v>8.7172105263157889</v>
      </c>
      <c r="BN25" s="93">
        <f t="shared" si="41"/>
        <v>8.7050526315789476</v>
      </c>
      <c r="BO25" s="93">
        <f t="shared" si="41"/>
        <v>8.6928947368421063</v>
      </c>
      <c r="BP25" s="93">
        <f t="shared" si="41"/>
        <v>8.6807368421052633</v>
      </c>
      <c r="BQ25" s="93">
        <f t="shared" si="41"/>
        <v>8.668578947368422</v>
      </c>
      <c r="BR25" s="93">
        <f t="shared" si="41"/>
        <v>8.656421052631579</v>
      </c>
      <c r="BS25" s="93">
        <f t="shared" si="41"/>
        <v>8.6442631578947378</v>
      </c>
      <c r="BT25" s="93">
        <f t="shared" si="41"/>
        <v>8.6321052631578947</v>
      </c>
      <c r="BU25" s="93">
        <f t="shared" si="42"/>
        <v>8.6199473684210535</v>
      </c>
      <c r="BV25" s="93">
        <f t="shared" si="42"/>
        <v>8.6077894736842104</v>
      </c>
      <c r="BW25" s="93">
        <f t="shared" si="42"/>
        <v>8.5956315789473692</v>
      </c>
      <c r="BX25" s="93">
        <f t="shared" si="42"/>
        <v>8.5834736842105261</v>
      </c>
      <c r="BY25" s="93">
        <f t="shared" si="42"/>
        <v>8.5713157894736849</v>
      </c>
      <c r="BZ25" s="93">
        <f t="shared" si="42"/>
        <v>8.5591578947368419</v>
      </c>
      <c r="CA25" s="93">
        <f t="shared" si="42"/>
        <v>8.5470000000000006</v>
      </c>
      <c r="CB25" s="93">
        <f t="shared" si="42"/>
        <v>8.5348421052631576</v>
      </c>
      <c r="CC25" s="93">
        <f t="shared" si="42"/>
        <v>8.5226842105263163</v>
      </c>
      <c r="CD25" s="93">
        <f t="shared" si="42"/>
        <v>8.5105263157894733</v>
      </c>
      <c r="CE25" s="93">
        <f t="shared" si="43"/>
        <v>8.498368421052632</v>
      </c>
      <c r="CF25" s="93">
        <f t="shared" si="43"/>
        <v>8.486210526315789</v>
      </c>
      <c r="CG25" s="93">
        <f t="shared" si="43"/>
        <v>8.4740526315789477</v>
      </c>
      <c r="CH25" s="93">
        <f t="shared" si="43"/>
        <v>8.4618947368421047</v>
      </c>
      <c r="CI25" s="93">
        <f t="shared" si="43"/>
        <v>8.4497368421052634</v>
      </c>
      <c r="CJ25" s="93">
        <f t="shared" si="43"/>
        <v>8.4375789473684204</v>
      </c>
      <c r="CK25" s="93">
        <f t="shared" si="43"/>
        <v>8.4254210526315791</v>
      </c>
      <c r="CL25" s="93">
        <f t="shared" si="43"/>
        <v>8.4132631578947361</v>
      </c>
      <c r="CM25" s="93">
        <f t="shared" si="43"/>
        <v>8.4011052631578949</v>
      </c>
      <c r="CN25" s="93">
        <f t="shared" si="22"/>
        <v>8.3889473684210536</v>
      </c>
    </row>
    <row r="26" spans="1:92" x14ac:dyDescent="0.25">
      <c r="A26">
        <v>19</v>
      </c>
      <c r="B26" s="42">
        <v>0.1</v>
      </c>
      <c r="C26" s="50" t="str">
        <f t="shared" si="4"/>
        <v>19.1 'C</v>
      </c>
      <c r="D26" s="51">
        <v>9.2200000000000006</v>
      </c>
      <c r="E26" s="52">
        <f t="shared" si="5"/>
        <v>9.1593421052631587</v>
      </c>
      <c r="F26" s="52">
        <f t="shared" si="6"/>
        <v>9.0986842105263168</v>
      </c>
      <c r="G26" s="52">
        <f t="shared" si="7"/>
        <v>9.0380263157894749</v>
      </c>
      <c r="H26" s="70">
        <f t="shared" si="8"/>
        <v>8.977368421052633</v>
      </c>
      <c r="I26" s="65">
        <f t="shared" si="9"/>
        <v>8.9167105263157893</v>
      </c>
      <c r="J26" s="64">
        <f t="shared" si="10"/>
        <v>8.8560526315789474</v>
      </c>
      <c r="K26" s="56">
        <f t="shared" si="11"/>
        <v>8.7953947368421055</v>
      </c>
      <c r="L26" s="56">
        <f t="shared" si="12"/>
        <v>8.7347368421052636</v>
      </c>
      <c r="M26" s="56">
        <f t="shared" si="13"/>
        <v>8.6740789473684217</v>
      </c>
      <c r="N26" s="56">
        <f t="shared" si="1"/>
        <v>8.6134210526315798</v>
      </c>
      <c r="O26" s="56">
        <f t="shared" si="14"/>
        <v>8.5527631578947378</v>
      </c>
      <c r="P26" s="56">
        <f t="shared" si="15"/>
        <v>8.4921052631578959</v>
      </c>
      <c r="Q26" s="49">
        <f t="shared" si="16"/>
        <v>8.431447368421054</v>
      </c>
      <c r="R26" s="49">
        <f t="shared" si="17"/>
        <v>8.3707894736842121</v>
      </c>
      <c r="S26">
        <f t="shared" si="18"/>
        <v>1.2131578947368413E-2</v>
      </c>
      <c r="T26">
        <f t="shared" si="19"/>
        <v>7.1054273576010019E-15</v>
      </c>
      <c r="U26">
        <v>19.100000000000001</v>
      </c>
      <c r="V26" s="93">
        <f t="shared" si="23"/>
        <v>9.2200000000000006</v>
      </c>
      <c r="W26" s="93">
        <f t="shared" si="24"/>
        <v>9.2078684210526323</v>
      </c>
      <c r="X26" s="93">
        <f t="shared" si="25"/>
        <v>9.1957368421052639</v>
      </c>
      <c r="Y26" s="93">
        <f t="shared" si="26"/>
        <v>9.1836052631578955</v>
      </c>
      <c r="Z26" s="93">
        <f t="shared" si="27"/>
        <v>9.1714736842105271</v>
      </c>
      <c r="AA26" s="93">
        <f t="shared" si="28"/>
        <v>9.1593421052631587</v>
      </c>
      <c r="AB26" s="93">
        <f t="shared" si="31"/>
        <v>9.1472105263157903</v>
      </c>
      <c r="AC26" s="93">
        <f t="shared" si="31"/>
        <v>9.135078947368422</v>
      </c>
      <c r="AD26" s="93">
        <f t="shared" si="31"/>
        <v>9.1229473684210536</v>
      </c>
      <c r="AE26" s="93">
        <f t="shared" si="31"/>
        <v>9.1108157894736852</v>
      </c>
      <c r="AF26" s="93">
        <f t="shared" si="31"/>
        <v>9.0986842105263168</v>
      </c>
      <c r="AG26" s="93">
        <f t="shared" si="44"/>
        <v>9.0865526315789484</v>
      </c>
      <c r="AH26" s="93">
        <f t="shared" si="44"/>
        <v>9.0744210526315801</v>
      </c>
      <c r="AI26" s="93">
        <f t="shared" si="44"/>
        <v>9.0622894736842117</v>
      </c>
      <c r="AJ26" s="93">
        <f t="shared" si="44"/>
        <v>9.0501578947368433</v>
      </c>
      <c r="AK26" s="93">
        <f t="shared" si="44"/>
        <v>9.0380263157894749</v>
      </c>
      <c r="AL26" s="93">
        <f t="shared" si="45"/>
        <v>9.0258947368421065</v>
      </c>
      <c r="AM26" s="93">
        <f t="shared" si="33"/>
        <v>9.0137631578947381</v>
      </c>
      <c r="AN26" s="93">
        <f t="shared" si="33"/>
        <v>9.0016315789473698</v>
      </c>
      <c r="AO26" s="93">
        <f t="shared" si="33"/>
        <v>8.9895000000000014</v>
      </c>
      <c r="AP26" s="93">
        <f t="shared" si="33"/>
        <v>8.977368421052633</v>
      </c>
      <c r="AQ26" s="93">
        <f t="shared" si="39"/>
        <v>8.9652368421052646</v>
      </c>
      <c r="AR26" s="93">
        <f t="shared" si="39"/>
        <v>8.9531052631578962</v>
      </c>
      <c r="AS26" s="93">
        <f t="shared" si="39"/>
        <v>8.9409736842105278</v>
      </c>
      <c r="AT26" s="93">
        <f t="shared" si="39"/>
        <v>8.9288421052631595</v>
      </c>
      <c r="AU26" s="93">
        <f t="shared" si="39"/>
        <v>8.9167105263157911</v>
      </c>
      <c r="AV26" s="93">
        <f t="shared" si="39"/>
        <v>8.9045789473684227</v>
      </c>
      <c r="AW26" s="93">
        <f t="shared" si="39"/>
        <v>8.8924473684210543</v>
      </c>
      <c r="AX26" s="93">
        <f t="shared" si="39"/>
        <v>8.8803157894736859</v>
      </c>
      <c r="AY26" s="93">
        <f t="shared" si="39"/>
        <v>8.8681842105263176</v>
      </c>
      <c r="AZ26" s="93">
        <f t="shared" si="39"/>
        <v>8.8560526315789492</v>
      </c>
      <c r="BA26" s="93">
        <f t="shared" si="40"/>
        <v>8.8439210526315808</v>
      </c>
      <c r="BB26" s="93">
        <f t="shared" si="40"/>
        <v>8.8317894736842124</v>
      </c>
      <c r="BC26" s="93">
        <f t="shared" si="40"/>
        <v>8.819657894736844</v>
      </c>
      <c r="BD26" s="93">
        <f t="shared" si="40"/>
        <v>8.8075263157894756</v>
      </c>
      <c r="BE26" s="93">
        <f t="shared" si="40"/>
        <v>8.7953947368421073</v>
      </c>
      <c r="BF26" s="93">
        <f t="shared" si="40"/>
        <v>8.7832631578947389</v>
      </c>
      <c r="BG26" s="93">
        <f t="shared" si="40"/>
        <v>8.7711315789473705</v>
      </c>
      <c r="BH26" s="93">
        <f t="shared" si="40"/>
        <v>8.7590000000000021</v>
      </c>
      <c r="BI26" s="93">
        <f t="shared" si="40"/>
        <v>8.7468684210526337</v>
      </c>
      <c r="BJ26" s="93">
        <f t="shared" si="40"/>
        <v>8.7347368421052654</v>
      </c>
      <c r="BK26" s="93">
        <f t="shared" si="41"/>
        <v>8.722605263157897</v>
      </c>
      <c r="BL26" s="93">
        <f t="shared" si="41"/>
        <v>8.7104736842105286</v>
      </c>
      <c r="BM26" s="93">
        <f t="shared" si="41"/>
        <v>8.6983421052631602</v>
      </c>
      <c r="BN26" s="93">
        <f t="shared" si="41"/>
        <v>8.6862105263157918</v>
      </c>
      <c r="BO26" s="93">
        <f t="shared" si="41"/>
        <v>8.6740789473684234</v>
      </c>
      <c r="BP26" s="93">
        <f t="shared" si="41"/>
        <v>8.6619473684210551</v>
      </c>
      <c r="BQ26" s="93">
        <f t="shared" si="41"/>
        <v>8.6498157894736867</v>
      </c>
      <c r="BR26" s="93">
        <f t="shared" si="41"/>
        <v>8.6376842105263183</v>
      </c>
      <c r="BS26" s="93">
        <f t="shared" si="41"/>
        <v>8.6255526315789481</v>
      </c>
      <c r="BT26" s="93">
        <f t="shared" si="41"/>
        <v>8.6134210526315798</v>
      </c>
      <c r="BU26" s="93">
        <f t="shared" si="42"/>
        <v>8.6012894736842114</v>
      </c>
      <c r="BV26" s="93">
        <f t="shared" si="42"/>
        <v>8.589157894736843</v>
      </c>
      <c r="BW26" s="93">
        <f t="shared" si="42"/>
        <v>8.5770263157894746</v>
      </c>
      <c r="BX26" s="93">
        <f t="shared" si="42"/>
        <v>8.5648947368421062</v>
      </c>
      <c r="BY26" s="93">
        <f t="shared" si="42"/>
        <v>8.5527631578947378</v>
      </c>
      <c r="BZ26" s="93">
        <f t="shared" si="42"/>
        <v>8.5406315789473695</v>
      </c>
      <c r="CA26" s="93">
        <f t="shared" si="42"/>
        <v>8.5285000000000011</v>
      </c>
      <c r="CB26" s="93">
        <f t="shared" si="42"/>
        <v>8.5163684210526327</v>
      </c>
      <c r="CC26" s="93">
        <f t="shared" si="42"/>
        <v>8.5042368421052643</v>
      </c>
      <c r="CD26" s="93">
        <f t="shared" si="42"/>
        <v>8.4921052631578959</v>
      </c>
      <c r="CE26" s="93">
        <f t="shared" si="43"/>
        <v>8.4799736842105276</v>
      </c>
      <c r="CF26" s="93">
        <f t="shared" si="43"/>
        <v>8.4678421052631592</v>
      </c>
      <c r="CG26" s="93">
        <f t="shared" si="43"/>
        <v>8.4557105263157908</v>
      </c>
      <c r="CH26" s="93">
        <f t="shared" si="43"/>
        <v>8.4435789473684224</v>
      </c>
      <c r="CI26" s="93">
        <f t="shared" si="43"/>
        <v>8.431447368421054</v>
      </c>
      <c r="CJ26" s="93">
        <f t="shared" si="43"/>
        <v>8.4193157894736856</v>
      </c>
      <c r="CK26" s="93">
        <f t="shared" si="43"/>
        <v>8.4071842105263173</v>
      </c>
      <c r="CL26" s="93">
        <f t="shared" si="43"/>
        <v>8.3950526315789489</v>
      </c>
      <c r="CM26" s="93">
        <f t="shared" si="43"/>
        <v>8.3829210526315805</v>
      </c>
      <c r="CN26" s="93">
        <f t="shared" si="22"/>
        <v>8.3707894736842121</v>
      </c>
    </row>
    <row r="27" spans="1:92" x14ac:dyDescent="0.25">
      <c r="A27">
        <v>19</v>
      </c>
      <c r="B27" s="42">
        <v>0.2</v>
      </c>
      <c r="C27" s="50" t="str">
        <f t="shared" si="4"/>
        <v>19.2 'C</v>
      </c>
      <c r="D27" s="51">
        <v>9.1999999999999993</v>
      </c>
      <c r="E27" s="52">
        <f t="shared" si="5"/>
        <v>9.1394736842105253</v>
      </c>
      <c r="F27" s="52">
        <f t="shared" si="6"/>
        <v>9.0789473684210513</v>
      </c>
      <c r="G27" s="52">
        <f t="shared" si="7"/>
        <v>9.0184210526315773</v>
      </c>
      <c r="H27" s="71">
        <f t="shared" si="8"/>
        <v>8.9578947368421051</v>
      </c>
      <c r="I27" s="65">
        <f t="shared" si="9"/>
        <v>8.8973684210526311</v>
      </c>
      <c r="J27" s="64">
        <f t="shared" si="10"/>
        <v>8.8368421052631572</v>
      </c>
      <c r="K27" s="56">
        <f t="shared" si="11"/>
        <v>8.7763157894736832</v>
      </c>
      <c r="L27" s="56">
        <f t="shared" si="12"/>
        <v>8.7157894736842092</v>
      </c>
      <c r="M27" s="56">
        <f t="shared" si="13"/>
        <v>8.6552631578947352</v>
      </c>
      <c r="N27" s="56">
        <f t="shared" si="1"/>
        <v>8.594736842105263</v>
      </c>
      <c r="O27" s="56">
        <f t="shared" si="14"/>
        <v>8.534210526315789</v>
      </c>
      <c r="P27" s="56">
        <f t="shared" si="15"/>
        <v>8.473684210526315</v>
      </c>
      <c r="Q27" s="49">
        <f t="shared" si="16"/>
        <v>8.4131578947368411</v>
      </c>
      <c r="R27" s="49">
        <f t="shared" si="17"/>
        <v>8.3526315789473689</v>
      </c>
      <c r="S27">
        <f t="shared" si="18"/>
        <v>1.2105263157894728E-2</v>
      </c>
      <c r="T27">
        <f t="shared" si="19"/>
        <v>5.3290705182007514E-15</v>
      </c>
      <c r="U27">
        <v>19.2</v>
      </c>
      <c r="V27" s="93">
        <f t="shared" si="23"/>
        <v>9.1999999999999993</v>
      </c>
      <c r="W27" s="93">
        <f t="shared" si="24"/>
        <v>9.1878947368421038</v>
      </c>
      <c r="X27" s="93">
        <f t="shared" si="25"/>
        <v>9.1757894736842101</v>
      </c>
      <c r="Y27" s="93">
        <f t="shared" si="26"/>
        <v>9.1636842105263145</v>
      </c>
      <c r="Z27" s="93">
        <f t="shared" si="27"/>
        <v>9.1515789473684208</v>
      </c>
      <c r="AA27" s="93">
        <f t="shared" si="28"/>
        <v>9.1394736842105253</v>
      </c>
      <c r="AB27" s="93">
        <f t="shared" si="31"/>
        <v>9.1273684210526298</v>
      </c>
      <c r="AC27" s="93">
        <f t="shared" si="31"/>
        <v>9.1152631578947361</v>
      </c>
      <c r="AD27" s="93">
        <f t="shared" si="31"/>
        <v>9.1031578947368406</v>
      </c>
      <c r="AE27" s="93">
        <f t="shared" si="31"/>
        <v>9.0910526315789468</v>
      </c>
      <c r="AF27" s="93">
        <f t="shared" si="31"/>
        <v>9.0789473684210513</v>
      </c>
      <c r="AG27" s="93">
        <f t="shared" si="44"/>
        <v>9.0668421052631576</v>
      </c>
      <c r="AH27" s="93">
        <f t="shared" si="44"/>
        <v>9.0547368421052621</v>
      </c>
      <c r="AI27" s="93">
        <f t="shared" si="44"/>
        <v>9.0426315789473666</v>
      </c>
      <c r="AJ27" s="93">
        <f t="shared" si="44"/>
        <v>9.0305263157894728</v>
      </c>
      <c r="AK27" s="93">
        <f t="shared" si="44"/>
        <v>9.0184210526315773</v>
      </c>
      <c r="AL27" s="93">
        <f t="shared" si="45"/>
        <v>9.0063157894736836</v>
      </c>
      <c r="AM27" s="93">
        <f t="shared" si="33"/>
        <v>8.9942105263157881</v>
      </c>
      <c r="AN27" s="93">
        <f t="shared" si="33"/>
        <v>8.9821052631578944</v>
      </c>
      <c r="AO27" s="93">
        <f t="shared" si="33"/>
        <v>8.9699999999999989</v>
      </c>
      <c r="AP27" s="93">
        <f t="shared" si="33"/>
        <v>8.9578947368421051</v>
      </c>
      <c r="AQ27" s="93">
        <f t="shared" si="39"/>
        <v>8.9457894736842096</v>
      </c>
      <c r="AR27" s="93">
        <f t="shared" si="39"/>
        <v>8.9336842105263141</v>
      </c>
      <c r="AS27" s="93">
        <f t="shared" si="39"/>
        <v>8.9215789473684204</v>
      </c>
      <c r="AT27" s="93">
        <f t="shared" si="39"/>
        <v>8.9094736842105249</v>
      </c>
      <c r="AU27" s="93">
        <f t="shared" si="39"/>
        <v>8.8973684210526311</v>
      </c>
      <c r="AV27" s="93">
        <f t="shared" si="39"/>
        <v>8.8852631578947356</v>
      </c>
      <c r="AW27" s="93">
        <f t="shared" si="39"/>
        <v>8.8731578947368419</v>
      </c>
      <c r="AX27" s="93">
        <f t="shared" si="39"/>
        <v>8.8610526315789464</v>
      </c>
      <c r="AY27" s="93">
        <f t="shared" si="39"/>
        <v>8.8489473684210509</v>
      </c>
      <c r="AZ27" s="93">
        <f t="shared" si="39"/>
        <v>8.8368421052631572</v>
      </c>
      <c r="BA27" s="93">
        <f t="shared" si="40"/>
        <v>8.8247368421052617</v>
      </c>
      <c r="BB27" s="93">
        <f t="shared" si="40"/>
        <v>8.8126315789473679</v>
      </c>
      <c r="BC27" s="93">
        <f t="shared" si="40"/>
        <v>8.8005263157894724</v>
      </c>
      <c r="BD27" s="93">
        <f t="shared" si="40"/>
        <v>8.7884210526315787</v>
      </c>
      <c r="BE27" s="93">
        <f t="shared" si="40"/>
        <v>8.7763157894736832</v>
      </c>
      <c r="BF27" s="93">
        <f t="shared" si="40"/>
        <v>8.7642105263157895</v>
      </c>
      <c r="BG27" s="93">
        <f t="shared" si="40"/>
        <v>8.7521052631578939</v>
      </c>
      <c r="BH27" s="93">
        <f t="shared" si="40"/>
        <v>8.7399999999999984</v>
      </c>
      <c r="BI27" s="93">
        <f t="shared" si="40"/>
        <v>8.7278947368421047</v>
      </c>
      <c r="BJ27" s="93">
        <f t="shared" si="40"/>
        <v>8.7157894736842092</v>
      </c>
      <c r="BK27" s="93">
        <f t="shared" si="41"/>
        <v>8.7036842105263155</v>
      </c>
      <c r="BL27" s="93">
        <f t="shared" si="41"/>
        <v>8.69157894736842</v>
      </c>
      <c r="BM27" s="93">
        <f t="shared" si="41"/>
        <v>8.6794736842105262</v>
      </c>
      <c r="BN27" s="93">
        <f t="shared" si="41"/>
        <v>8.6673684210526307</v>
      </c>
      <c r="BO27" s="93">
        <f t="shared" si="41"/>
        <v>8.6552631578947352</v>
      </c>
      <c r="BP27" s="93">
        <f t="shared" si="41"/>
        <v>8.6431578947368415</v>
      </c>
      <c r="BQ27" s="93">
        <f t="shared" si="41"/>
        <v>8.631052631578946</v>
      </c>
      <c r="BR27" s="93">
        <f t="shared" si="41"/>
        <v>8.6189473684210522</v>
      </c>
      <c r="BS27" s="93">
        <f t="shared" si="41"/>
        <v>8.6068421052631567</v>
      </c>
      <c r="BT27" s="93">
        <f t="shared" si="41"/>
        <v>8.594736842105263</v>
      </c>
      <c r="BU27" s="93">
        <f t="shared" si="42"/>
        <v>8.5826315789473675</v>
      </c>
      <c r="BV27" s="93">
        <f t="shared" si="42"/>
        <v>8.5705263157894738</v>
      </c>
      <c r="BW27" s="93">
        <f t="shared" si="42"/>
        <v>8.5584210526315783</v>
      </c>
      <c r="BX27" s="93">
        <f t="shared" si="42"/>
        <v>8.5463157894736828</v>
      </c>
      <c r="BY27" s="93">
        <f t="shared" si="42"/>
        <v>8.534210526315789</v>
      </c>
      <c r="BZ27" s="93">
        <f t="shared" si="42"/>
        <v>8.5221052631578935</v>
      </c>
      <c r="CA27" s="93">
        <f t="shared" si="42"/>
        <v>8.51</v>
      </c>
      <c r="CB27" s="93">
        <f t="shared" si="42"/>
        <v>8.4978947368421043</v>
      </c>
      <c r="CC27" s="93">
        <f t="shared" si="42"/>
        <v>8.4857894736842105</v>
      </c>
      <c r="CD27" s="93">
        <f t="shared" si="42"/>
        <v>8.473684210526315</v>
      </c>
      <c r="CE27" s="93">
        <f t="shared" si="43"/>
        <v>8.4615789473684213</v>
      </c>
      <c r="CF27" s="93">
        <f t="shared" si="43"/>
        <v>8.4494736842105258</v>
      </c>
      <c r="CG27" s="93">
        <f t="shared" si="43"/>
        <v>8.4373684210526303</v>
      </c>
      <c r="CH27" s="93">
        <f t="shared" si="43"/>
        <v>8.4252631578947366</v>
      </c>
      <c r="CI27" s="93">
        <f t="shared" si="43"/>
        <v>8.4131578947368411</v>
      </c>
      <c r="CJ27" s="93">
        <f t="shared" si="43"/>
        <v>8.4010526315789473</v>
      </c>
      <c r="CK27" s="93">
        <f t="shared" si="43"/>
        <v>8.3889473684210518</v>
      </c>
      <c r="CL27" s="93">
        <f t="shared" si="43"/>
        <v>8.3768421052631581</v>
      </c>
      <c r="CM27" s="93">
        <f t="shared" si="43"/>
        <v>8.3647368421052626</v>
      </c>
      <c r="CN27" s="93">
        <f t="shared" si="22"/>
        <v>8.3526315789473671</v>
      </c>
    </row>
    <row r="28" spans="1:92" x14ac:dyDescent="0.25">
      <c r="A28">
        <v>19</v>
      </c>
      <c r="B28" s="42">
        <v>0.3</v>
      </c>
      <c r="C28" s="50" t="str">
        <f t="shared" si="4"/>
        <v>19.3 'C</v>
      </c>
      <c r="D28" s="51">
        <v>9.19</v>
      </c>
      <c r="E28" s="52">
        <f t="shared" si="5"/>
        <v>9.1295394736842095</v>
      </c>
      <c r="F28" s="52">
        <f t="shared" si="6"/>
        <v>9.0690789473684195</v>
      </c>
      <c r="G28" s="52">
        <f t="shared" si="7"/>
        <v>9.0086184210526312</v>
      </c>
      <c r="H28" s="71">
        <f t="shared" si="8"/>
        <v>8.9481578947368412</v>
      </c>
      <c r="I28" s="65">
        <f t="shared" si="9"/>
        <v>8.8876973684210512</v>
      </c>
      <c r="J28" s="64">
        <f t="shared" si="10"/>
        <v>8.8272368421052629</v>
      </c>
      <c r="K28" s="56">
        <f t="shared" si="11"/>
        <v>8.7667763157894729</v>
      </c>
      <c r="L28" s="56">
        <f t="shared" si="12"/>
        <v>8.7063157894736829</v>
      </c>
      <c r="M28" s="56">
        <f t="shared" si="13"/>
        <v>8.6458552631578947</v>
      </c>
      <c r="N28" s="56">
        <f t="shared" si="1"/>
        <v>8.5853947368421046</v>
      </c>
      <c r="O28" s="56">
        <f t="shared" si="14"/>
        <v>8.5249342105263164</v>
      </c>
      <c r="P28" s="56">
        <f t="shared" si="15"/>
        <v>8.4644736842105264</v>
      </c>
      <c r="Q28" s="49">
        <f t="shared" si="16"/>
        <v>8.4040131578947364</v>
      </c>
      <c r="R28" s="49">
        <f t="shared" si="17"/>
        <v>8.3435526315789481</v>
      </c>
      <c r="S28">
        <f t="shared" si="18"/>
        <v>1.2092105263157876E-2</v>
      </c>
      <c r="T28">
        <f t="shared" si="19"/>
        <v>1.4210854715202004E-14</v>
      </c>
      <c r="U28">
        <v>19.3</v>
      </c>
      <c r="V28" s="93">
        <f t="shared" si="23"/>
        <v>9.19</v>
      </c>
      <c r="W28" s="93">
        <f t="shared" si="24"/>
        <v>9.1779078947368422</v>
      </c>
      <c r="X28" s="93">
        <f t="shared" si="25"/>
        <v>9.1658157894736849</v>
      </c>
      <c r="Y28" s="93">
        <f t="shared" si="26"/>
        <v>9.1537236842105258</v>
      </c>
      <c r="Z28" s="93">
        <f t="shared" si="27"/>
        <v>9.1416315789473686</v>
      </c>
      <c r="AA28" s="93">
        <f t="shared" si="28"/>
        <v>9.1295394736842113</v>
      </c>
      <c r="AB28" s="93">
        <f t="shared" si="31"/>
        <v>9.1174473684210522</v>
      </c>
      <c r="AC28" s="93">
        <f t="shared" si="31"/>
        <v>9.1053552631578949</v>
      </c>
      <c r="AD28" s="93">
        <f t="shared" si="31"/>
        <v>9.0932631578947376</v>
      </c>
      <c r="AE28" s="93">
        <f t="shared" si="31"/>
        <v>9.0811710526315785</v>
      </c>
      <c r="AF28" s="93">
        <f t="shared" si="31"/>
        <v>9.0690789473684212</v>
      </c>
      <c r="AG28" s="93">
        <f t="shared" si="44"/>
        <v>9.0569868421052639</v>
      </c>
      <c r="AH28" s="93">
        <f t="shared" si="44"/>
        <v>9.0448947368421049</v>
      </c>
      <c r="AI28" s="93">
        <f t="shared" si="44"/>
        <v>9.0328026315789476</v>
      </c>
      <c r="AJ28" s="93">
        <f t="shared" si="44"/>
        <v>9.0207105263157903</v>
      </c>
      <c r="AK28" s="93">
        <f t="shared" si="44"/>
        <v>9.0086184210526312</v>
      </c>
      <c r="AL28" s="93">
        <f t="shared" si="45"/>
        <v>8.9965263157894739</v>
      </c>
      <c r="AM28" s="93">
        <f t="shared" si="33"/>
        <v>8.9844342105263166</v>
      </c>
      <c r="AN28" s="93">
        <f t="shared" si="33"/>
        <v>8.9723421052631576</v>
      </c>
      <c r="AO28" s="93">
        <f t="shared" si="33"/>
        <v>8.9602500000000003</v>
      </c>
      <c r="AP28" s="93">
        <f t="shared" si="33"/>
        <v>8.948157894736843</v>
      </c>
      <c r="AQ28" s="93">
        <f t="shared" ref="AQ28:AZ37" si="46">($S28*AQ$4)+$T28</f>
        <v>8.9360657894736839</v>
      </c>
      <c r="AR28" s="93">
        <f t="shared" si="46"/>
        <v>8.9239736842105266</v>
      </c>
      <c r="AS28" s="93">
        <f t="shared" si="46"/>
        <v>8.9118815789473693</v>
      </c>
      <c r="AT28" s="93">
        <f t="shared" si="46"/>
        <v>8.899789473684212</v>
      </c>
      <c r="AU28" s="93">
        <f t="shared" si="46"/>
        <v>8.887697368421053</v>
      </c>
      <c r="AV28" s="93">
        <f t="shared" si="46"/>
        <v>8.8756052631578957</v>
      </c>
      <c r="AW28" s="93">
        <f t="shared" si="46"/>
        <v>8.8635131578947384</v>
      </c>
      <c r="AX28" s="93">
        <f t="shared" si="46"/>
        <v>8.8514210526315793</v>
      </c>
      <c r="AY28" s="93">
        <f t="shared" si="46"/>
        <v>8.839328947368422</v>
      </c>
      <c r="AZ28" s="93">
        <f t="shared" si="46"/>
        <v>8.8272368421052647</v>
      </c>
      <c r="BA28" s="93">
        <f t="shared" ref="BA28:BJ37" si="47">($S28*BA$4)+$T28</f>
        <v>8.8151447368421056</v>
      </c>
      <c r="BB28" s="93">
        <f t="shared" si="47"/>
        <v>8.8030526315789484</v>
      </c>
      <c r="BC28" s="93">
        <f t="shared" si="47"/>
        <v>8.7909605263157911</v>
      </c>
      <c r="BD28" s="93">
        <f t="shared" si="47"/>
        <v>8.778868421052632</v>
      </c>
      <c r="BE28" s="93">
        <f t="shared" si="47"/>
        <v>8.7667763157894747</v>
      </c>
      <c r="BF28" s="93">
        <f t="shared" si="47"/>
        <v>8.7546842105263174</v>
      </c>
      <c r="BG28" s="93">
        <f t="shared" si="47"/>
        <v>8.7425921052631583</v>
      </c>
      <c r="BH28" s="93">
        <f t="shared" si="47"/>
        <v>8.730500000000001</v>
      </c>
      <c r="BI28" s="93">
        <f t="shared" si="47"/>
        <v>8.7184078947368437</v>
      </c>
      <c r="BJ28" s="93">
        <f t="shared" si="47"/>
        <v>8.7063157894736847</v>
      </c>
      <c r="BK28" s="93">
        <f t="shared" ref="BK28:BT37" si="48">($S28*BK$4)+$T28</f>
        <v>8.6942236842105274</v>
      </c>
      <c r="BL28" s="93">
        <f t="shared" si="48"/>
        <v>8.6821315789473701</v>
      </c>
      <c r="BM28" s="93">
        <f t="shared" si="48"/>
        <v>8.670039473684211</v>
      </c>
      <c r="BN28" s="93">
        <f t="shared" si="48"/>
        <v>8.6579473684210537</v>
      </c>
      <c r="BO28" s="93">
        <f t="shared" si="48"/>
        <v>8.6458552631578964</v>
      </c>
      <c r="BP28" s="93">
        <f t="shared" si="48"/>
        <v>8.6337631578947374</v>
      </c>
      <c r="BQ28" s="93">
        <f t="shared" si="48"/>
        <v>8.6216710526315801</v>
      </c>
      <c r="BR28" s="93">
        <f t="shared" si="48"/>
        <v>8.6095789473684228</v>
      </c>
      <c r="BS28" s="93">
        <f t="shared" si="48"/>
        <v>8.5974868421052637</v>
      </c>
      <c r="BT28" s="93">
        <f t="shared" si="48"/>
        <v>8.5853947368421064</v>
      </c>
      <c r="BU28" s="93">
        <f t="shared" ref="BU28:CD37" si="49">($S28*BU$4)+$T28</f>
        <v>8.5733026315789491</v>
      </c>
      <c r="BV28" s="93">
        <f t="shared" si="49"/>
        <v>8.56121052631579</v>
      </c>
      <c r="BW28" s="93">
        <f t="shared" si="49"/>
        <v>8.5491184210526328</v>
      </c>
      <c r="BX28" s="93">
        <f t="shared" si="49"/>
        <v>8.5370263157894755</v>
      </c>
      <c r="BY28" s="93">
        <f t="shared" si="49"/>
        <v>8.5249342105263164</v>
      </c>
      <c r="BZ28" s="93">
        <f t="shared" si="49"/>
        <v>8.5128421052631591</v>
      </c>
      <c r="CA28" s="93">
        <f t="shared" si="49"/>
        <v>8.5007500000000018</v>
      </c>
      <c r="CB28" s="93">
        <f t="shared" si="49"/>
        <v>8.4886578947368427</v>
      </c>
      <c r="CC28" s="93">
        <f t="shared" si="49"/>
        <v>8.4765657894736854</v>
      </c>
      <c r="CD28" s="93">
        <f t="shared" si="49"/>
        <v>8.4644736842105281</v>
      </c>
      <c r="CE28" s="93">
        <f t="shared" ref="CE28:CM37" si="50">($S28*CE$4)+$T28</f>
        <v>8.4523815789473691</v>
      </c>
      <c r="CF28" s="93">
        <f t="shared" si="50"/>
        <v>8.4402894736842118</v>
      </c>
      <c r="CG28" s="93">
        <f t="shared" si="50"/>
        <v>8.4281973684210545</v>
      </c>
      <c r="CH28" s="93">
        <f t="shared" si="50"/>
        <v>8.4161052631578954</v>
      </c>
      <c r="CI28" s="93">
        <f t="shared" si="50"/>
        <v>8.4040131578947381</v>
      </c>
      <c r="CJ28" s="93">
        <f t="shared" si="50"/>
        <v>8.3919210526315808</v>
      </c>
      <c r="CK28" s="93">
        <f t="shared" si="50"/>
        <v>8.3798289473684218</v>
      </c>
      <c r="CL28" s="93">
        <f t="shared" si="50"/>
        <v>8.3677368421052645</v>
      </c>
      <c r="CM28" s="93">
        <f t="shared" si="50"/>
        <v>8.3556447368421072</v>
      </c>
      <c r="CN28" s="93">
        <f t="shared" si="22"/>
        <v>8.3435526315789481</v>
      </c>
    </row>
    <row r="29" spans="1:92" x14ac:dyDescent="0.25">
      <c r="A29">
        <v>19</v>
      </c>
      <c r="B29" s="42">
        <v>0.4</v>
      </c>
      <c r="C29" s="50" t="str">
        <f t="shared" si="4"/>
        <v>19.4 'C</v>
      </c>
      <c r="D29" s="51">
        <v>9.17</v>
      </c>
      <c r="E29" s="52">
        <f t="shared" si="5"/>
        <v>9.1096710526315796</v>
      </c>
      <c r="F29" s="52">
        <f t="shared" si="6"/>
        <v>9.0493421052631575</v>
      </c>
      <c r="G29" s="52">
        <f t="shared" si="7"/>
        <v>8.9890131578947372</v>
      </c>
      <c r="H29" s="71">
        <f t="shared" si="8"/>
        <v>8.9286842105263151</v>
      </c>
      <c r="I29" s="65">
        <f t="shared" si="9"/>
        <v>8.8683552631578948</v>
      </c>
      <c r="J29" s="64">
        <f t="shared" si="10"/>
        <v>8.8080263157894727</v>
      </c>
      <c r="K29" s="56">
        <f t="shared" si="11"/>
        <v>8.7476973684210524</v>
      </c>
      <c r="L29" s="56">
        <f t="shared" si="12"/>
        <v>8.6873684210526303</v>
      </c>
      <c r="M29" s="56">
        <f t="shared" si="13"/>
        <v>8.62703947368421</v>
      </c>
      <c r="N29" s="56">
        <f t="shared" si="1"/>
        <v>8.5667105263157897</v>
      </c>
      <c r="O29" s="56">
        <f t="shared" si="14"/>
        <v>8.5063815789473693</v>
      </c>
      <c r="P29" s="56">
        <f t="shared" si="15"/>
        <v>8.4460526315789473</v>
      </c>
      <c r="Q29" s="49">
        <f t="shared" si="16"/>
        <v>8.3857236842105269</v>
      </c>
      <c r="R29" s="49">
        <f t="shared" si="17"/>
        <v>8.3253947368421048</v>
      </c>
      <c r="S29">
        <f t="shared" si="18"/>
        <v>1.2065789473684212E-2</v>
      </c>
      <c r="T29">
        <f t="shared" si="19"/>
        <v>-1.7763568394002505E-15</v>
      </c>
      <c r="U29">
        <v>19.399999999999999</v>
      </c>
      <c r="V29" s="93">
        <f t="shared" si="23"/>
        <v>9.17</v>
      </c>
      <c r="W29" s="93">
        <f t="shared" si="24"/>
        <v>9.1579342105263155</v>
      </c>
      <c r="X29" s="93">
        <f t="shared" si="25"/>
        <v>9.1458684210526311</v>
      </c>
      <c r="Y29" s="93">
        <f t="shared" si="26"/>
        <v>9.1338026315789467</v>
      </c>
      <c r="Z29" s="93">
        <f t="shared" si="27"/>
        <v>9.1217368421052623</v>
      </c>
      <c r="AA29" s="93">
        <f t="shared" si="28"/>
        <v>9.1096710526315778</v>
      </c>
      <c r="AB29" s="93">
        <f t="shared" si="31"/>
        <v>9.0976052631578934</v>
      </c>
      <c r="AC29" s="93">
        <f t="shared" si="31"/>
        <v>9.085539473684209</v>
      </c>
      <c r="AD29" s="93">
        <f t="shared" si="31"/>
        <v>9.0734736842105264</v>
      </c>
      <c r="AE29" s="93">
        <f t="shared" si="31"/>
        <v>9.0614078947368419</v>
      </c>
      <c r="AF29" s="93">
        <f t="shared" si="31"/>
        <v>9.0493421052631575</v>
      </c>
      <c r="AG29" s="93">
        <f t="shared" si="44"/>
        <v>9.0372763157894731</v>
      </c>
      <c r="AH29" s="93">
        <f t="shared" si="44"/>
        <v>9.0252105263157887</v>
      </c>
      <c r="AI29" s="93">
        <f t="shared" si="44"/>
        <v>9.0131447368421043</v>
      </c>
      <c r="AJ29" s="93">
        <f t="shared" si="44"/>
        <v>9.0010789473684198</v>
      </c>
      <c r="AK29" s="93">
        <f t="shared" si="44"/>
        <v>8.9890131578947354</v>
      </c>
      <c r="AL29" s="93">
        <f t="shared" si="45"/>
        <v>8.9769473684210528</v>
      </c>
      <c r="AM29" s="93">
        <f t="shared" si="33"/>
        <v>8.9648815789473684</v>
      </c>
      <c r="AN29" s="93">
        <f t="shared" si="33"/>
        <v>8.9528157894736839</v>
      </c>
      <c r="AO29" s="93">
        <f t="shared" si="33"/>
        <v>8.9407499999999995</v>
      </c>
      <c r="AP29" s="93">
        <f t="shared" si="33"/>
        <v>8.9286842105263151</v>
      </c>
      <c r="AQ29" s="93">
        <f t="shared" si="46"/>
        <v>8.9166184210526307</v>
      </c>
      <c r="AR29" s="93">
        <f t="shared" si="46"/>
        <v>8.9045526315789463</v>
      </c>
      <c r="AS29" s="93">
        <f t="shared" si="46"/>
        <v>8.8924868421052619</v>
      </c>
      <c r="AT29" s="93">
        <f t="shared" si="46"/>
        <v>8.8804210526315774</v>
      </c>
      <c r="AU29" s="93">
        <f t="shared" si="46"/>
        <v>8.8683552631578948</v>
      </c>
      <c r="AV29" s="93">
        <f t="shared" si="46"/>
        <v>8.8562894736842104</v>
      </c>
      <c r="AW29" s="93">
        <f t="shared" si="46"/>
        <v>8.844223684210526</v>
      </c>
      <c r="AX29" s="93">
        <f t="shared" si="46"/>
        <v>8.8321578947368415</v>
      </c>
      <c r="AY29" s="93">
        <f t="shared" si="46"/>
        <v>8.8200921052631571</v>
      </c>
      <c r="AZ29" s="93">
        <f t="shared" si="46"/>
        <v>8.8080263157894727</v>
      </c>
      <c r="BA29" s="93">
        <f t="shared" si="47"/>
        <v>8.7959605263157883</v>
      </c>
      <c r="BB29" s="93">
        <f t="shared" si="47"/>
        <v>8.7838947368421039</v>
      </c>
      <c r="BC29" s="93">
        <f t="shared" si="47"/>
        <v>8.7718289473684212</v>
      </c>
      <c r="BD29" s="93">
        <f t="shared" si="47"/>
        <v>8.7597631578947368</v>
      </c>
      <c r="BE29" s="93">
        <f t="shared" si="47"/>
        <v>8.7476973684210524</v>
      </c>
      <c r="BF29" s="93">
        <f t="shared" si="47"/>
        <v>8.735631578947368</v>
      </c>
      <c r="BG29" s="93">
        <f t="shared" si="47"/>
        <v>8.7235657894736836</v>
      </c>
      <c r="BH29" s="93">
        <f t="shared" si="47"/>
        <v>8.7114999999999991</v>
      </c>
      <c r="BI29" s="93">
        <f t="shared" si="47"/>
        <v>8.6994342105263147</v>
      </c>
      <c r="BJ29" s="93">
        <f t="shared" si="47"/>
        <v>8.6873684210526303</v>
      </c>
      <c r="BK29" s="93">
        <f t="shared" si="48"/>
        <v>8.6753026315789459</v>
      </c>
      <c r="BL29" s="93">
        <f t="shared" si="48"/>
        <v>8.6632368421052632</v>
      </c>
      <c r="BM29" s="93">
        <f t="shared" si="48"/>
        <v>8.6511710526315788</v>
      </c>
      <c r="BN29" s="93">
        <f t="shared" si="48"/>
        <v>8.6391052631578944</v>
      </c>
      <c r="BO29" s="93">
        <f t="shared" si="48"/>
        <v>8.62703947368421</v>
      </c>
      <c r="BP29" s="93">
        <f t="shared" si="48"/>
        <v>8.6149736842105256</v>
      </c>
      <c r="BQ29" s="93">
        <f t="shared" si="48"/>
        <v>8.6029078947368411</v>
      </c>
      <c r="BR29" s="93">
        <f t="shared" si="48"/>
        <v>8.5908421052631567</v>
      </c>
      <c r="BS29" s="93">
        <f t="shared" si="48"/>
        <v>8.5787763157894723</v>
      </c>
      <c r="BT29" s="93">
        <f t="shared" si="48"/>
        <v>8.5667105263157879</v>
      </c>
      <c r="BU29" s="93">
        <f t="shared" si="49"/>
        <v>8.5546447368421052</v>
      </c>
      <c r="BV29" s="93">
        <f t="shared" si="49"/>
        <v>8.5425789473684208</v>
      </c>
      <c r="BW29" s="93">
        <f t="shared" si="49"/>
        <v>8.5305131578947364</v>
      </c>
      <c r="BX29" s="93">
        <f t="shared" si="49"/>
        <v>8.518447368421052</v>
      </c>
      <c r="BY29" s="93">
        <f t="shared" si="49"/>
        <v>8.5063815789473676</v>
      </c>
      <c r="BZ29" s="93">
        <f t="shared" si="49"/>
        <v>8.4943157894736832</v>
      </c>
      <c r="CA29" s="93">
        <f t="shared" si="49"/>
        <v>8.4822499999999987</v>
      </c>
      <c r="CB29" s="93">
        <f t="shared" si="49"/>
        <v>8.4701842105263143</v>
      </c>
      <c r="CC29" s="93">
        <f t="shared" si="49"/>
        <v>8.4581184210526317</v>
      </c>
      <c r="CD29" s="93">
        <f t="shared" si="49"/>
        <v>8.4460526315789473</v>
      </c>
      <c r="CE29" s="93">
        <f t="shared" si="50"/>
        <v>8.4339868421052628</v>
      </c>
      <c r="CF29" s="93">
        <f t="shared" si="50"/>
        <v>8.4219210526315784</v>
      </c>
      <c r="CG29" s="93">
        <f t="shared" si="50"/>
        <v>8.409855263157894</v>
      </c>
      <c r="CH29" s="93">
        <f t="shared" si="50"/>
        <v>8.3977894736842096</v>
      </c>
      <c r="CI29" s="93">
        <f t="shared" si="50"/>
        <v>8.3857236842105252</v>
      </c>
      <c r="CJ29" s="93">
        <f t="shared" si="50"/>
        <v>8.3736578947368407</v>
      </c>
      <c r="CK29" s="93">
        <f t="shared" si="50"/>
        <v>8.3615921052631563</v>
      </c>
      <c r="CL29" s="93">
        <f t="shared" si="50"/>
        <v>8.3495263157894737</v>
      </c>
      <c r="CM29" s="93">
        <f t="shared" si="50"/>
        <v>8.3374605263157893</v>
      </c>
      <c r="CN29" s="93">
        <f t="shared" si="22"/>
        <v>8.3253947368421048</v>
      </c>
    </row>
    <row r="30" spans="1:92" x14ac:dyDescent="0.25">
      <c r="A30">
        <v>19</v>
      </c>
      <c r="B30" s="42">
        <v>0.5</v>
      </c>
      <c r="C30" s="50" t="str">
        <f t="shared" si="4"/>
        <v>19.5 'C</v>
      </c>
      <c r="D30" s="51">
        <v>9.15</v>
      </c>
      <c r="E30" s="52">
        <f t="shared" si="5"/>
        <v>9.089802631578948</v>
      </c>
      <c r="F30" s="52">
        <f t="shared" si="6"/>
        <v>9.0296052631578956</v>
      </c>
      <c r="G30" s="56">
        <f t="shared" si="7"/>
        <v>8.9694078947368432</v>
      </c>
      <c r="H30" s="71">
        <f t="shared" si="8"/>
        <v>8.9092105263157908</v>
      </c>
      <c r="I30" s="65">
        <f t="shared" si="9"/>
        <v>8.8490131578947366</v>
      </c>
      <c r="J30" s="64">
        <f t="shared" si="10"/>
        <v>8.7888157894736842</v>
      </c>
      <c r="K30" s="56">
        <f t="shared" si="11"/>
        <v>8.7286184210526319</v>
      </c>
      <c r="L30" s="56">
        <f t="shared" si="12"/>
        <v>8.6684210526315795</v>
      </c>
      <c r="M30" s="56">
        <f t="shared" si="13"/>
        <v>8.6082236842105271</v>
      </c>
      <c r="N30" s="56">
        <f t="shared" si="1"/>
        <v>8.5480263157894747</v>
      </c>
      <c r="O30" s="56">
        <f t="shared" si="14"/>
        <v>8.4878289473684223</v>
      </c>
      <c r="P30" s="56">
        <f t="shared" si="15"/>
        <v>8.4276315789473681</v>
      </c>
      <c r="Q30" s="49">
        <f t="shared" si="16"/>
        <v>8.3674342105263158</v>
      </c>
      <c r="R30" s="49">
        <f t="shared" si="17"/>
        <v>8.3072368421052634</v>
      </c>
      <c r="S30">
        <f t="shared" si="18"/>
        <v>1.2039473684210532E-2</v>
      </c>
      <c r="T30">
        <f t="shared" si="19"/>
        <v>-3.5527136788005009E-15</v>
      </c>
      <c r="U30">
        <v>19.5</v>
      </c>
      <c r="V30" s="93">
        <f t="shared" si="23"/>
        <v>9.15</v>
      </c>
      <c r="W30" s="93">
        <f t="shared" si="24"/>
        <v>9.1379605263157906</v>
      </c>
      <c r="X30" s="93">
        <f t="shared" si="25"/>
        <v>9.125921052631579</v>
      </c>
      <c r="Y30" s="93">
        <f t="shared" si="26"/>
        <v>9.1138815789473693</v>
      </c>
      <c r="Z30" s="93">
        <f t="shared" si="27"/>
        <v>9.1018421052631595</v>
      </c>
      <c r="AA30" s="93">
        <f t="shared" si="28"/>
        <v>9.089802631578948</v>
      </c>
      <c r="AB30" s="93">
        <f t="shared" si="31"/>
        <v>9.0777631578947382</v>
      </c>
      <c r="AC30" s="93">
        <f t="shared" si="31"/>
        <v>9.0657236842105267</v>
      </c>
      <c r="AD30" s="93">
        <f t="shared" si="31"/>
        <v>9.0536842105263169</v>
      </c>
      <c r="AE30" s="93">
        <f t="shared" si="31"/>
        <v>9.0416447368421053</v>
      </c>
      <c r="AF30" s="93">
        <f t="shared" si="31"/>
        <v>9.0296052631578956</v>
      </c>
      <c r="AG30" s="93">
        <f t="shared" si="44"/>
        <v>9.0175657894736858</v>
      </c>
      <c r="AH30" s="93">
        <f t="shared" si="44"/>
        <v>9.0055263157894743</v>
      </c>
      <c r="AI30" s="93">
        <f t="shared" si="44"/>
        <v>8.9934868421052645</v>
      </c>
      <c r="AJ30" s="93">
        <f t="shared" si="44"/>
        <v>8.981447368421053</v>
      </c>
      <c r="AK30" s="93">
        <f t="shared" si="44"/>
        <v>8.9694078947368432</v>
      </c>
      <c r="AL30" s="93">
        <f t="shared" si="45"/>
        <v>8.9573684210526316</v>
      </c>
      <c r="AM30" s="93">
        <f t="shared" si="33"/>
        <v>8.9453289473684219</v>
      </c>
      <c r="AN30" s="93">
        <f t="shared" si="33"/>
        <v>8.9332894736842121</v>
      </c>
      <c r="AO30" s="93">
        <f t="shared" si="33"/>
        <v>8.9212500000000006</v>
      </c>
      <c r="AP30" s="93">
        <f t="shared" si="33"/>
        <v>8.9092105263157908</v>
      </c>
      <c r="AQ30" s="93">
        <f t="shared" si="46"/>
        <v>8.8971710526315793</v>
      </c>
      <c r="AR30" s="93">
        <f t="shared" si="46"/>
        <v>8.8851315789473695</v>
      </c>
      <c r="AS30" s="93">
        <f t="shared" si="46"/>
        <v>8.8730921052631579</v>
      </c>
      <c r="AT30" s="93">
        <f t="shared" si="46"/>
        <v>8.8610526315789482</v>
      </c>
      <c r="AU30" s="93">
        <f t="shared" si="46"/>
        <v>8.8490131578947384</v>
      </c>
      <c r="AV30" s="93">
        <f t="shared" si="46"/>
        <v>8.8369736842105269</v>
      </c>
      <c r="AW30" s="93">
        <f t="shared" si="46"/>
        <v>8.8249342105263171</v>
      </c>
      <c r="AX30" s="93">
        <f t="shared" si="46"/>
        <v>8.8128947368421056</v>
      </c>
      <c r="AY30" s="93">
        <f t="shared" si="46"/>
        <v>8.8008552631578958</v>
      </c>
      <c r="AZ30" s="93">
        <f t="shared" si="46"/>
        <v>8.7888157894736842</v>
      </c>
      <c r="BA30" s="93">
        <f t="shared" si="47"/>
        <v>8.7767763157894745</v>
      </c>
      <c r="BB30" s="93">
        <f t="shared" si="47"/>
        <v>8.7647368421052647</v>
      </c>
      <c r="BC30" s="93">
        <f t="shared" si="47"/>
        <v>8.7526973684210532</v>
      </c>
      <c r="BD30" s="93">
        <f t="shared" si="47"/>
        <v>8.7406578947368434</v>
      </c>
      <c r="BE30" s="93">
        <f t="shared" si="47"/>
        <v>8.7286184210526319</v>
      </c>
      <c r="BF30" s="93">
        <f t="shared" si="47"/>
        <v>8.7165789473684221</v>
      </c>
      <c r="BG30" s="93">
        <f t="shared" si="47"/>
        <v>8.7045394736842105</v>
      </c>
      <c r="BH30" s="93">
        <f t="shared" si="47"/>
        <v>8.6925000000000008</v>
      </c>
      <c r="BI30" s="93">
        <f t="shared" si="47"/>
        <v>8.680460526315791</v>
      </c>
      <c r="BJ30" s="93">
        <f t="shared" si="47"/>
        <v>8.6684210526315795</v>
      </c>
      <c r="BK30" s="93">
        <f t="shared" si="48"/>
        <v>8.6563815789473697</v>
      </c>
      <c r="BL30" s="93">
        <f t="shared" si="48"/>
        <v>8.6443421052631582</v>
      </c>
      <c r="BM30" s="93">
        <f t="shared" si="48"/>
        <v>8.6323026315789484</v>
      </c>
      <c r="BN30" s="93">
        <f t="shared" si="48"/>
        <v>8.6202631578947368</v>
      </c>
      <c r="BO30" s="93">
        <f t="shared" si="48"/>
        <v>8.6082236842105271</v>
      </c>
      <c r="BP30" s="93">
        <f t="shared" si="48"/>
        <v>8.5961842105263155</v>
      </c>
      <c r="BQ30" s="93">
        <f t="shared" si="48"/>
        <v>8.5841447368421058</v>
      </c>
      <c r="BR30" s="93">
        <f t="shared" si="48"/>
        <v>8.572105263157896</v>
      </c>
      <c r="BS30" s="93">
        <f t="shared" si="48"/>
        <v>8.5600657894736845</v>
      </c>
      <c r="BT30" s="93">
        <f t="shared" si="48"/>
        <v>8.5480263157894747</v>
      </c>
      <c r="BU30" s="93">
        <f t="shared" si="49"/>
        <v>8.5359868421052632</v>
      </c>
      <c r="BV30" s="93">
        <f t="shared" si="49"/>
        <v>8.5239473684210534</v>
      </c>
      <c r="BW30" s="93">
        <f t="shared" si="49"/>
        <v>8.5119078947368418</v>
      </c>
      <c r="BX30" s="93">
        <f t="shared" si="49"/>
        <v>8.4998684210526321</v>
      </c>
      <c r="BY30" s="93">
        <f t="shared" si="49"/>
        <v>8.4878289473684223</v>
      </c>
      <c r="BZ30" s="93">
        <f t="shared" si="49"/>
        <v>8.4757894736842108</v>
      </c>
      <c r="CA30" s="93">
        <f t="shared" si="49"/>
        <v>8.463750000000001</v>
      </c>
      <c r="CB30" s="93">
        <f t="shared" si="49"/>
        <v>8.4517105263157895</v>
      </c>
      <c r="CC30" s="93">
        <f t="shared" si="49"/>
        <v>8.4396710526315797</v>
      </c>
      <c r="CD30" s="93">
        <f t="shared" si="49"/>
        <v>8.4276315789473681</v>
      </c>
      <c r="CE30" s="93">
        <f t="shared" si="50"/>
        <v>8.4155921052631584</v>
      </c>
      <c r="CF30" s="93">
        <f t="shared" si="50"/>
        <v>8.4035526315789486</v>
      </c>
      <c r="CG30" s="93">
        <f t="shared" si="50"/>
        <v>8.3915131578947371</v>
      </c>
      <c r="CH30" s="93">
        <f t="shared" si="50"/>
        <v>8.3794736842105273</v>
      </c>
      <c r="CI30" s="93">
        <f t="shared" si="50"/>
        <v>8.3674342105263158</v>
      </c>
      <c r="CJ30" s="93">
        <f t="shared" si="50"/>
        <v>8.355394736842106</v>
      </c>
      <c r="CK30" s="93">
        <f t="shared" si="50"/>
        <v>8.3433552631578944</v>
      </c>
      <c r="CL30" s="93">
        <f t="shared" si="50"/>
        <v>8.3313157894736847</v>
      </c>
      <c r="CM30" s="93">
        <f t="shared" si="50"/>
        <v>8.3192763157894749</v>
      </c>
      <c r="CN30" s="93">
        <f t="shared" si="22"/>
        <v>8.3072368421052634</v>
      </c>
    </row>
    <row r="31" spans="1:92" x14ac:dyDescent="0.25">
      <c r="A31">
        <v>19</v>
      </c>
      <c r="B31" s="42">
        <v>0.6</v>
      </c>
      <c r="C31" s="50" t="str">
        <f t="shared" si="4"/>
        <v>19.6 'C</v>
      </c>
      <c r="D31" s="51">
        <v>9.1300000000000008</v>
      </c>
      <c r="E31" s="52">
        <f t="shared" si="5"/>
        <v>9.0699342105263163</v>
      </c>
      <c r="F31" s="52">
        <f t="shared" si="6"/>
        <v>9.0098684210526319</v>
      </c>
      <c r="G31" s="56">
        <f t="shared" si="7"/>
        <v>8.9498026315789474</v>
      </c>
      <c r="H31" s="71">
        <f t="shared" si="8"/>
        <v>8.8897368421052647</v>
      </c>
      <c r="I31" s="65">
        <f t="shared" si="9"/>
        <v>8.8296710526315785</v>
      </c>
      <c r="J31" s="64">
        <f t="shared" si="10"/>
        <v>8.7696052631578958</v>
      </c>
      <c r="K31" s="56">
        <f t="shared" si="11"/>
        <v>8.7095394736842113</v>
      </c>
      <c r="L31" s="56">
        <f t="shared" si="12"/>
        <v>8.6494736842105269</v>
      </c>
      <c r="M31" s="56">
        <f t="shared" si="13"/>
        <v>8.5894078947368424</v>
      </c>
      <c r="N31" s="56">
        <f t="shared" si="1"/>
        <v>8.5293421052631579</v>
      </c>
      <c r="O31" s="56">
        <f t="shared" si="14"/>
        <v>8.4692763157894753</v>
      </c>
      <c r="P31" s="56">
        <f t="shared" si="15"/>
        <v>8.4092105263157908</v>
      </c>
      <c r="Q31" s="49">
        <f t="shared" si="16"/>
        <v>8.3491447368421063</v>
      </c>
      <c r="R31" s="49">
        <f t="shared" si="17"/>
        <v>8.2890789473684219</v>
      </c>
      <c r="S31">
        <f t="shared" si="18"/>
        <v>1.2013157894736835E-2</v>
      </c>
      <c r="T31">
        <f t="shared" si="19"/>
        <v>3.5527136788005009E-15</v>
      </c>
      <c r="U31">
        <v>19.600000000000001</v>
      </c>
      <c r="V31" s="93">
        <f t="shared" si="23"/>
        <v>9.129999999999999</v>
      </c>
      <c r="W31" s="93">
        <f t="shared" si="24"/>
        <v>9.1179868421052621</v>
      </c>
      <c r="X31" s="93">
        <f t="shared" si="25"/>
        <v>9.1059736842105252</v>
      </c>
      <c r="Y31" s="93">
        <f t="shared" si="26"/>
        <v>9.0939605263157883</v>
      </c>
      <c r="Z31" s="93">
        <f t="shared" si="27"/>
        <v>9.0819473684210514</v>
      </c>
      <c r="AA31" s="93">
        <f t="shared" si="28"/>
        <v>9.0699342105263145</v>
      </c>
      <c r="AB31" s="93">
        <f t="shared" si="31"/>
        <v>9.0579210526315777</v>
      </c>
      <c r="AC31" s="93">
        <f t="shared" si="31"/>
        <v>9.0459078947368408</v>
      </c>
      <c r="AD31" s="93">
        <f t="shared" si="31"/>
        <v>9.0338947368421039</v>
      </c>
      <c r="AE31" s="93">
        <f t="shared" si="31"/>
        <v>9.021881578947367</v>
      </c>
      <c r="AF31" s="93">
        <f t="shared" si="31"/>
        <v>9.0098684210526301</v>
      </c>
      <c r="AG31" s="93">
        <f t="shared" si="44"/>
        <v>8.9978552631578932</v>
      </c>
      <c r="AH31" s="93">
        <f t="shared" si="44"/>
        <v>8.9858421052631563</v>
      </c>
      <c r="AI31" s="93">
        <f t="shared" si="44"/>
        <v>8.9738289473684194</v>
      </c>
      <c r="AJ31" s="93">
        <f t="shared" si="44"/>
        <v>8.9618157894736825</v>
      </c>
      <c r="AK31" s="93">
        <f t="shared" si="44"/>
        <v>8.9498026315789456</v>
      </c>
      <c r="AL31" s="93">
        <f t="shared" si="45"/>
        <v>8.9377894736842087</v>
      </c>
      <c r="AM31" s="93">
        <f t="shared" si="33"/>
        <v>8.9257763157894718</v>
      </c>
      <c r="AN31" s="93">
        <f t="shared" si="33"/>
        <v>8.9137631578947349</v>
      </c>
      <c r="AO31" s="93">
        <f t="shared" si="33"/>
        <v>8.9017499999999981</v>
      </c>
      <c r="AP31" s="93">
        <f t="shared" si="33"/>
        <v>8.8897368421052612</v>
      </c>
      <c r="AQ31" s="93">
        <f t="shared" si="46"/>
        <v>8.8777236842105243</v>
      </c>
      <c r="AR31" s="93">
        <f t="shared" si="46"/>
        <v>8.8657105263157874</v>
      </c>
      <c r="AS31" s="93">
        <f t="shared" si="46"/>
        <v>8.8536973684210505</v>
      </c>
      <c r="AT31" s="93">
        <f t="shared" si="46"/>
        <v>8.8416842105263136</v>
      </c>
      <c r="AU31" s="93">
        <f t="shared" si="46"/>
        <v>8.8296710526315767</v>
      </c>
      <c r="AV31" s="93">
        <f t="shared" si="46"/>
        <v>8.8176578947368398</v>
      </c>
      <c r="AW31" s="93">
        <f t="shared" si="46"/>
        <v>8.8056447368421029</v>
      </c>
      <c r="AX31" s="93">
        <f t="shared" si="46"/>
        <v>8.793631578947366</v>
      </c>
      <c r="AY31" s="93">
        <f t="shared" si="46"/>
        <v>8.7816184210526291</v>
      </c>
      <c r="AZ31" s="93">
        <f t="shared" si="46"/>
        <v>8.7696052631578922</v>
      </c>
      <c r="BA31" s="93">
        <f t="shared" si="47"/>
        <v>8.7575921052631571</v>
      </c>
      <c r="BB31" s="93">
        <f t="shared" si="47"/>
        <v>8.7455789473684202</v>
      </c>
      <c r="BC31" s="93">
        <f t="shared" si="47"/>
        <v>8.7335657894736833</v>
      </c>
      <c r="BD31" s="93">
        <f t="shared" si="47"/>
        <v>8.7215526315789464</v>
      </c>
      <c r="BE31" s="93">
        <f t="shared" si="47"/>
        <v>8.7095394736842096</v>
      </c>
      <c r="BF31" s="93">
        <f t="shared" si="47"/>
        <v>8.6975263157894727</v>
      </c>
      <c r="BG31" s="93">
        <f t="shared" si="47"/>
        <v>8.6855131578947358</v>
      </c>
      <c r="BH31" s="93">
        <f t="shared" si="47"/>
        <v>8.6734999999999989</v>
      </c>
      <c r="BI31" s="93">
        <f t="shared" si="47"/>
        <v>8.661486842105262</v>
      </c>
      <c r="BJ31" s="93">
        <f t="shared" si="47"/>
        <v>8.6494736842105251</v>
      </c>
      <c r="BK31" s="93">
        <f t="shared" si="48"/>
        <v>8.6374605263157882</v>
      </c>
      <c r="BL31" s="93">
        <f t="shared" si="48"/>
        <v>8.6254473684210513</v>
      </c>
      <c r="BM31" s="93">
        <f t="shared" si="48"/>
        <v>8.6134342105263144</v>
      </c>
      <c r="BN31" s="93">
        <f t="shared" si="48"/>
        <v>8.6014210526315775</v>
      </c>
      <c r="BO31" s="93">
        <f t="shared" si="48"/>
        <v>8.5894078947368406</v>
      </c>
      <c r="BP31" s="93">
        <f t="shared" si="48"/>
        <v>8.5773947368421037</v>
      </c>
      <c r="BQ31" s="93">
        <f t="shared" si="48"/>
        <v>8.5653815789473668</v>
      </c>
      <c r="BR31" s="93">
        <f t="shared" si="48"/>
        <v>8.55336842105263</v>
      </c>
      <c r="BS31" s="93">
        <f t="shared" si="48"/>
        <v>8.5413552631578931</v>
      </c>
      <c r="BT31" s="93">
        <f t="shared" si="48"/>
        <v>8.5293421052631562</v>
      </c>
      <c r="BU31" s="93">
        <f t="shared" si="49"/>
        <v>8.5173289473684193</v>
      </c>
      <c r="BV31" s="93">
        <f t="shared" si="49"/>
        <v>8.5053157894736824</v>
      </c>
      <c r="BW31" s="93">
        <f t="shared" si="49"/>
        <v>8.4933026315789455</v>
      </c>
      <c r="BX31" s="93">
        <f t="shared" si="49"/>
        <v>8.4812894736842086</v>
      </c>
      <c r="BY31" s="93">
        <f t="shared" si="49"/>
        <v>8.4692763157894717</v>
      </c>
      <c r="BZ31" s="93">
        <f t="shared" si="49"/>
        <v>8.4572631578947348</v>
      </c>
      <c r="CA31" s="93">
        <f t="shared" si="49"/>
        <v>8.4452499999999979</v>
      </c>
      <c r="CB31" s="93">
        <f t="shared" si="49"/>
        <v>8.433236842105261</v>
      </c>
      <c r="CC31" s="93">
        <f t="shared" si="49"/>
        <v>8.4212236842105241</v>
      </c>
      <c r="CD31" s="93">
        <f t="shared" si="49"/>
        <v>8.4092105263157872</v>
      </c>
      <c r="CE31" s="93">
        <f t="shared" si="50"/>
        <v>8.3971973684210504</v>
      </c>
      <c r="CF31" s="93">
        <f t="shared" si="50"/>
        <v>8.3851842105263152</v>
      </c>
      <c r="CG31" s="93">
        <f t="shared" si="50"/>
        <v>8.3731710526315783</v>
      </c>
      <c r="CH31" s="93">
        <f t="shared" si="50"/>
        <v>8.3611578947368415</v>
      </c>
      <c r="CI31" s="93">
        <f t="shared" si="50"/>
        <v>8.3491447368421046</v>
      </c>
      <c r="CJ31" s="93">
        <f t="shared" si="50"/>
        <v>8.3371315789473677</v>
      </c>
      <c r="CK31" s="93">
        <f t="shared" si="50"/>
        <v>8.3251184210526308</v>
      </c>
      <c r="CL31" s="93">
        <f t="shared" si="50"/>
        <v>8.3131052631578939</v>
      </c>
      <c r="CM31" s="93">
        <f t="shared" si="50"/>
        <v>8.301092105263157</v>
      </c>
      <c r="CN31" s="93">
        <f t="shared" si="22"/>
        <v>8.2890789473684201</v>
      </c>
    </row>
    <row r="32" spans="1:92" x14ac:dyDescent="0.25">
      <c r="A32">
        <v>19</v>
      </c>
      <c r="B32" s="42">
        <v>0.7</v>
      </c>
      <c r="C32" s="50" t="str">
        <f t="shared" si="4"/>
        <v>19.7 'C</v>
      </c>
      <c r="D32" s="51">
        <v>9.11</v>
      </c>
      <c r="E32" s="52">
        <f t="shared" si="5"/>
        <v>9.0500657894736847</v>
      </c>
      <c r="F32" s="52">
        <f t="shared" si="6"/>
        <v>8.9901315789473681</v>
      </c>
      <c r="G32" s="56">
        <f t="shared" si="7"/>
        <v>8.9301973684210516</v>
      </c>
      <c r="H32" s="71">
        <f t="shared" si="8"/>
        <v>8.8702631578947368</v>
      </c>
      <c r="I32" s="65">
        <f t="shared" si="9"/>
        <v>8.8103289473684203</v>
      </c>
      <c r="J32" s="64">
        <f t="shared" si="10"/>
        <v>8.7503947368421038</v>
      </c>
      <c r="K32" s="56">
        <f t="shared" si="11"/>
        <v>8.690460526315789</v>
      </c>
      <c r="L32" s="56">
        <f t="shared" si="12"/>
        <v>8.6305263157894725</v>
      </c>
      <c r="M32" s="56">
        <f t="shared" si="13"/>
        <v>8.5705921052631577</v>
      </c>
      <c r="N32" s="56">
        <f t="shared" si="1"/>
        <v>8.5106578947368412</v>
      </c>
      <c r="O32" s="56">
        <f t="shared" si="14"/>
        <v>8.4507236842105264</v>
      </c>
      <c r="P32" s="56">
        <f t="shared" si="15"/>
        <v>8.3907894736842099</v>
      </c>
      <c r="Q32" s="49">
        <f t="shared" si="16"/>
        <v>8.3308552631578952</v>
      </c>
      <c r="R32" s="49">
        <f t="shared" si="17"/>
        <v>8.2709210526315786</v>
      </c>
      <c r="S32">
        <f t="shared" si="18"/>
        <v>1.1986842105263155E-2</v>
      </c>
      <c r="T32">
        <f t="shared" si="19"/>
        <v>0</v>
      </c>
      <c r="U32">
        <v>19.7</v>
      </c>
      <c r="V32" s="93">
        <f t="shared" si="23"/>
        <v>9.1099999999999977</v>
      </c>
      <c r="W32" s="93">
        <f t="shared" si="24"/>
        <v>9.0980131578947354</v>
      </c>
      <c r="X32" s="93">
        <f t="shared" si="25"/>
        <v>9.0860263157894714</v>
      </c>
      <c r="Y32" s="93">
        <f t="shared" si="26"/>
        <v>9.0740394736842092</v>
      </c>
      <c r="Z32" s="93">
        <f t="shared" si="27"/>
        <v>9.0620526315789451</v>
      </c>
      <c r="AA32" s="93">
        <f t="shared" si="28"/>
        <v>9.0500657894736829</v>
      </c>
      <c r="AB32" s="93">
        <f t="shared" si="31"/>
        <v>9.0380789473684189</v>
      </c>
      <c r="AC32" s="93">
        <f t="shared" si="31"/>
        <v>9.0260921052631566</v>
      </c>
      <c r="AD32" s="93">
        <f t="shared" si="31"/>
        <v>9.0141052631578926</v>
      </c>
      <c r="AE32" s="93">
        <f t="shared" si="31"/>
        <v>9.0021184210526304</v>
      </c>
      <c r="AF32" s="93">
        <f t="shared" si="31"/>
        <v>8.9901315789473664</v>
      </c>
      <c r="AG32" s="93">
        <f t="shared" si="44"/>
        <v>8.9781447368421023</v>
      </c>
      <c r="AH32" s="93">
        <f t="shared" si="44"/>
        <v>8.9661578947368401</v>
      </c>
      <c r="AI32" s="93">
        <f t="shared" si="44"/>
        <v>8.9541710526315761</v>
      </c>
      <c r="AJ32" s="93">
        <f t="shared" si="44"/>
        <v>8.9421842105263138</v>
      </c>
      <c r="AK32" s="93">
        <f t="shared" si="44"/>
        <v>8.9301973684210498</v>
      </c>
      <c r="AL32" s="93">
        <f t="shared" si="45"/>
        <v>8.9182105263157876</v>
      </c>
      <c r="AM32" s="93">
        <f t="shared" si="33"/>
        <v>8.9062236842105236</v>
      </c>
      <c r="AN32" s="93">
        <f t="shared" si="33"/>
        <v>8.8942368421052613</v>
      </c>
      <c r="AO32" s="93">
        <f t="shared" si="33"/>
        <v>8.8822499999999973</v>
      </c>
      <c r="AP32" s="93">
        <f t="shared" si="33"/>
        <v>8.8702631578947351</v>
      </c>
      <c r="AQ32" s="93">
        <f t="shared" si="46"/>
        <v>8.8582763157894711</v>
      </c>
      <c r="AR32" s="93">
        <f t="shared" si="46"/>
        <v>8.8462894736842088</v>
      </c>
      <c r="AS32" s="93">
        <f t="shared" si="46"/>
        <v>8.8343026315789448</v>
      </c>
      <c r="AT32" s="93">
        <f t="shared" si="46"/>
        <v>8.8223157894736826</v>
      </c>
      <c r="AU32" s="93">
        <f t="shared" si="46"/>
        <v>8.8103289473684185</v>
      </c>
      <c r="AV32" s="93">
        <f t="shared" si="46"/>
        <v>8.7983421052631563</v>
      </c>
      <c r="AW32" s="93">
        <f t="shared" si="46"/>
        <v>8.7863552631578923</v>
      </c>
      <c r="AX32" s="93">
        <f t="shared" si="46"/>
        <v>8.77436842105263</v>
      </c>
      <c r="AY32" s="93">
        <f t="shared" si="46"/>
        <v>8.762381578947366</v>
      </c>
      <c r="AZ32" s="93">
        <f t="shared" si="46"/>
        <v>8.7503947368421038</v>
      </c>
      <c r="BA32" s="93">
        <f t="shared" si="47"/>
        <v>8.7384078947368398</v>
      </c>
      <c r="BB32" s="93">
        <f t="shared" si="47"/>
        <v>8.7264210526315775</v>
      </c>
      <c r="BC32" s="93">
        <f t="shared" si="47"/>
        <v>8.7144342105263135</v>
      </c>
      <c r="BD32" s="93">
        <f t="shared" si="47"/>
        <v>8.7024473684210513</v>
      </c>
      <c r="BE32" s="93">
        <f t="shared" si="47"/>
        <v>8.6904605263157872</v>
      </c>
      <c r="BF32" s="93">
        <f t="shared" si="47"/>
        <v>8.678473684210525</v>
      </c>
      <c r="BG32" s="93">
        <f t="shared" si="47"/>
        <v>8.666486842105261</v>
      </c>
      <c r="BH32" s="93">
        <f t="shared" si="47"/>
        <v>8.6544999999999987</v>
      </c>
      <c r="BI32" s="93">
        <f t="shared" si="47"/>
        <v>8.6425131578947347</v>
      </c>
      <c r="BJ32" s="93">
        <f t="shared" si="47"/>
        <v>8.6305263157894725</v>
      </c>
      <c r="BK32" s="93">
        <f t="shared" si="48"/>
        <v>8.6185394736842085</v>
      </c>
      <c r="BL32" s="93">
        <f t="shared" si="48"/>
        <v>8.6065526315789462</v>
      </c>
      <c r="BM32" s="93">
        <f t="shared" si="48"/>
        <v>8.5945657894736822</v>
      </c>
      <c r="BN32" s="93">
        <f t="shared" si="48"/>
        <v>8.5825789473684182</v>
      </c>
      <c r="BO32" s="93">
        <f t="shared" si="48"/>
        <v>8.570592105263156</v>
      </c>
      <c r="BP32" s="93">
        <f t="shared" si="48"/>
        <v>8.5586052631578919</v>
      </c>
      <c r="BQ32" s="93">
        <f t="shared" si="48"/>
        <v>8.5466184210526297</v>
      </c>
      <c r="BR32" s="93">
        <f t="shared" si="48"/>
        <v>8.5346315789473657</v>
      </c>
      <c r="BS32" s="93">
        <f t="shared" si="48"/>
        <v>8.5226447368421034</v>
      </c>
      <c r="BT32" s="93">
        <f t="shared" si="48"/>
        <v>8.5106578947368394</v>
      </c>
      <c r="BU32" s="93">
        <f t="shared" si="49"/>
        <v>8.4986710526315772</v>
      </c>
      <c r="BV32" s="93">
        <f t="shared" si="49"/>
        <v>8.4866842105263132</v>
      </c>
      <c r="BW32" s="93">
        <f t="shared" si="49"/>
        <v>8.4746973684210509</v>
      </c>
      <c r="BX32" s="93">
        <f t="shared" si="49"/>
        <v>8.4627105263157869</v>
      </c>
      <c r="BY32" s="93">
        <f t="shared" si="49"/>
        <v>8.4507236842105247</v>
      </c>
      <c r="BZ32" s="93">
        <f t="shared" si="49"/>
        <v>8.4387368421052606</v>
      </c>
      <c r="CA32" s="93">
        <f t="shared" si="49"/>
        <v>8.4267499999999984</v>
      </c>
      <c r="CB32" s="93">
        <f t="shared" si="49"/>
        <v>8.4147631578947344</v>
      </c>
      <c r="CC32" s="93">
        <f t="shared" si="49"/>
        <v>8.4027763157894722</v>
      </c>
      <c r="CD32" s="93">
        <f t="shared" si="49"/>
        <v>8.3907894736842081</v>
      </c>
      <c r="CE32" s="93">
        <f t="shared" si="50"/>
        <v>8.3788026315789459</v>
      </c>
      <c r="CF32" s="93">
        <f t="shared" si="50"/>
        <v>8.3668157894736819</v>
      </c>
      <c r="CG32" s="93">
        <f t="shared" si="50"/>
        <v>8.3548289473684196</v>
      </c>
      <c r="CH32" s="93">
        <f t="shared" si="50"/>
        <v>8.3428421052631556</v>
      </c>
      <c r="CI32" s="93">
        <f t="shared" si="50"/>
        <v>8.3308552631578934</v>
      </c>
      <c r="CJ32" s="93">
        <f t="shared" si="50"/>
        <v>8.3188684210526294</v>
      </c>
      <c r="CK32" s="93">
        <f t="shared" si="50"/>
        <v>8.3068815789473671</v>
      </c>
      <c r="CL32" s="93">
        <f t="shared" si="50"/>
        <v>8.2948947368421031</v>
      </c>
      <c r="CM32" s="93">
        <f t="shared" si="50"/>
        <v>8.2829078947368409</v>
      </c>
      <c r="CN32" s="93">
        <f t="shared" si="22"/>
        <v>8.2709210526315768</v>
      </c>
    </row>
    <row r="33" spans="1:92" x14ac:dyDescent="0.25">
      <c r="A33">
        <v>19</v>
      </c>
      <c r="B33" s="42">
        <v>0.8</v>
      </c>
      <c r="C33" s="50" t="str">
        <f t="shared" si="4"/>
        <v>19.8 'C</v>
      </c>
      <c r="D33" s="51">
        <v>9.1</v>
      </c>
      <c r="E33" s="52">
        <f t="shared" si="5"/>
        <v>9.0401315789473689</v>
      </c>
      <c r="F33" s="56">
        <f t="shared" si="6"/>
        <v>8.9802631578947363</v>
      </c>
      <c r="G33" s="56">
        <f t="shared" si="7"/>
        <v>8.9203947368421055</v>
      </c>
      <c r="H33" s="71">
        <f t="shared" si="8"/>
        <v>8.8605263157894729</v>
      </c>
      <c r="I33" s="65">
        <f t="shared" si="9"/>
        <v>8.8006578947368421</v>
      </c>
      <c r="J33" s="64">
        <f t="shared" si="10"/>
        <v>8.7407894736842096</v>
      </c>
      <c r="K33" s="56">
        <f t="shared" si="11"/>
        <v>8.6809210526315788</v>
      </c>
      <c r="L33" s="56">
        <f t="shared" si="12"/>
        <v>8.6210526315789462</v>
      </c>
      <c r="M33" s="56">
        <f t="shared" si="13"/>
        <v>8.5611842105263154</v>
      </c>
      <c r="N33" s="56">
        <f t="shared" si="1"/>
        <v>8.5013157894736846</v>
      </c>
      <c r="O33" s="56">
        <f t="shared" si="14"/>
        <v>8.441447368421052</v>
      </c>
      <c r="P33" s="56">
        <f t="shared" si="15"/>
        <v>8.3815789473684212</v>
      </c>
      <c r="Q33" s="49">
        <f t="shared" si="16"/>
        <v>8.3217105263157887</v>
      </c>
      <c r="R33" s="49">
        <f t="shared" si="17"/>
        <v>8.2618421052631579</v>
      </c>
      <c r="S33">
        <f t="shared" si="18"/>
        <v>1.1973684210526317E-2</v>
      </c>
      <c r="T33">
        <f t="shared" si="19"/>
        <v>0</v>
      </c>
      <c r="U33">
        <v>19.8</v>
      </c>
      <c r="V33" s="93">
        <f t="shared" si="23"/>
        <v>9.1000000000000014</v>
      </c>
      <c r="W33" s="93">
        <f t="shared" si="24"/>
        <v>9.0880263157894738</v>
      </c>
      <c r="X33" s="93">
        <f t="shared" si="25"/>
        <v>9.076052631578948</v>
      </c>
      <c r="Y33" s="93">
        <f t="shared" si="26"/>
        <v>9.0640789473684222</v>
      </c>
      <c r="Z33" s="93">
        <f t="shared" si="27"/>
        <v>9.0521052631578964</v>
      </c>
      <c r="AA33" s="93">
        <f t="shared" si="28"/>
        <v>9.0401315789473689</v>
      </c>
      <c r="AB33" s="93">
        <f t="shared" si="31"/>
        <v>9.028157894736843</v>
      </c>
      <c r="AC33" s="93">
        <f t="shared" si="31"/>
        <v>9.0161842105263172</v>
      </c>
      <c r="AD33" s="93">
        <f t="shared" si="31"/>
        <v>9.0042105263157897</v>
      </c>
      <c r="AE33" s="93">
        <f t="shared" si="31"/>
        <v>8.9922368421052639</v>
      </c>
      <c r="AF33" s="93">
        <f t="shared" si="31"/>
        <v>8.9802631578947381</v>
      </c>
      <c r="AG33" s="93">
        <f t="shared" si="44"/>
        <v>8.9682894736842123</v>
      </c>
      <c r="AH33" s="93">
        <f t="shared" si="44"/>
        <v>8.9563157894736847</v>
      </c>
      <c r="AI33" s="93">
        <f t="shared" si="44"/>
        <v>8.9443421052631589</v>
      </c>
      <c r="AJ33" s="93">
        <f t="shared" si="44"/>
        <v>8.9323684210526331</v>
      </c>
      <c r="AK33" s="93">
        <f t="shared" si="44"/>
        <v>8.9203947368421055</v>
      </c>
      <c r="AL33" s="93">
        <f t="shared" si="45"/>
        <v>8.9084210526315797</v>
      </c>
      <c r="AM33" s="93">
        <f t="shared" si="33"/>
        <v>8.8964473684210539</v>
      </c>
      <c r="AN33" s="93">
        <f t="shared" si="33"/>
        <v>8.8844736842105263</v>
      </c>
      <c r="AO33" s="93">
        <f t="shared" si="33"/>
        <v>8.8725000000000005</v>
      </c>
      <c r="AP33" s="93">
        <f t="shared" si="33"/>
        <v>8.8605263157894747</v>
      </c>
      <c r="AQ33" s="93">
        <f t="shared" si="46"/>
        <v>8.8485526315789489</v>
      </c>
      <c r="AR33" s="93">
        <f t="shared" si="46"/>
        <v>8.8365789473684213</v>
      </c>
      <c r="AS33" s="93">
        <f t="shared" si="46"/>
        <v>8.8246052631578955</v>
      </c>
      <c r="AT33" s="93">
        <f t="shared" si="46"/>
        <v>8.8126315789473697</v>
      </c>
      <c r="AU33" s="93">
        <f t="shared" si="46"/>
        <v>8.8006578947368421</v>
      </c>
      <c r="AV33" s="93">
        <f t="shared" si="46"/>
        <v>8.7886842105263163</v>
      </c>
      <c r="AW33" s="93">
        <f t="shared" si="46"/>
        <v>8.7767105263157905</v>
      </c>
      <c r="AX33" s="93">
        <f t="shared" si="46"/>
        <v>8.7647368421052647</v>
      </c>
      <c r="AY33" s="93">
        <f t="shared" si="46"/>
        <v>8.7527631578947371</v>
      </c>
      <c r="AZ33" s="93">
        <f t="shared" si="46"/>
        <v>8.7407894736842113</v>
      </c>
      <c r="BA33" s="93">
        <f t="shared" si="47"/>
        <v>8.7288157894736855</v>
      </c>
      <c r="BB33" s="93">
        <f t="shared" si="47"/>
        <v>8.7168421052631579</v>
      </c>
      <c r="BC33" s="93">
        <f t="shared" si="47"/>
        <v>8.7048684210526321</v>
      </c>
      <c r="BD33" s="93">
        <f t="shared" si="47"/>
        <v>8.6928947368421063</v>
      </c>
      <c r="BE33" s="93">
        <f t="shared" si="47"/>
        <v>8.6809210526315805</v>
      </c>
      <c r="BF33" s="93">
        <f t="shared" si="47"/>
        <v>8.668947368421053</v>
      </c>
      <c r="BG33" s="93">
        <f t="shared" si="47"/>
        <v>8.6569736842105272</v>
      </c>
      <c r="BH33" s="93">
        <f t="shared" si="47"/>
        <v>8.6450000000000014</v>
      </c>
      <c r="BI33" s="93">
        <f t="shared" si="47"/>
        <v>8.6330263157894738</v>
      </c>
      <c r="BJ33" s="93">
        <f t="shared" si="47"/>
        <v>8.621052631578948</v>
      </c>
      <c r="BK33" s="93">
        <f t="shared" si="48"/>
        <v>8.6090789473684222</v>
      </c>
      <c r="BL33" s="93">
        <f t="shared" si="48"/>
        <v>8.5971052631578964</v>
      </c>
      <c r="BM33" s="93">
        <f t="shared" si="48"/>
        <v>8.5851315789473688</v>
      </c>
      <c r="BN33" s="93">
        <f t="shared" si="48"/>
        <v>8.573157894736843</v>
      </c>
      <c r="BO33" s="93">
        <f t="shared" si="48"/>
        <v>8.5611842105263172</v>
      </c>
      <c r="BP33" s="93">
        <f t="shared" si="48"/>
        <v>8.5492105263157896</v>
      </c>
      <c r="BQ33" s="93">
        <f t="shared" si="48"/>
        <v>8.5372368421052638</v>
      </c>
      <c r="BR33" s="93">
        <f t="shared" si="48"/>
        <v>8.525263157894738</v>
      </c>
      <c r="BS33" s="93">
        <f t="shared" si="48"/>
        <v>8.5132894736842122</v>
      </c>
      <c r="BT33" s="93">
        <f t="shared" si="48"/>
        <v>8.5013157894736846</v>
      </c>
      <c r="BU33" s="93">
        <f t="shared" si="49"/>
        <v>8.4893421052631588</v>
      </c>
      <c r="BV33" s="93">
        <f t="shared" si="49"/>
        <v>8.477368421052633</v>
      </c>
      <c r="BW33" s="93">
        <f t="shared" si="49"/>
        <v>8.4653947368421054</v>
      </c>
      <c r="BX33" s="93">
        <f t="shared" si="49"/>
        <v>8.4534210526315796</v>
      </c>
      <c r="BY33" s="93">
        <f t="shared" si="49"/>
        <v>8.4414473684210538</v>
      </c>
      <c r="BZ33" s="93">
        <f t="shared" si="49"/>
        <v>8.429473684210528</v>
      </c>
      <c r="CA33" s="93">
        <f t="shared" si="49"/>
        <v>8.4175000000000004</v>
      </c>
      <c r="CB33" s="93">
        <f t="shared" si="49"/>
        <v>8.4055263157894746</v>
      </c>
      <c r="CC33" s="93">
        <f t="shared" si="49"/>
        <v>8.3935526315789488</v>
      </c>
      <c r="CD33" s="93">
        <f t="shared" si="49"/>
        <v>8.3815789473684212</v>
      </c>
      <c r="CE33" s="93">
        <f t="shared" si="50"/>
        <v>8.3696052631578954</v>
      </c>
      <c r="CF33" s="93">
        <f t="shared" si="50"/>
        <v>8.3576315789473696</v>
      </c>
      <c r="CG33" s="93">
        <f t="shared" si="50"/>
        <v>8.3456578947368421</v>
      </c>
      <c r="CH33" s="93">
        <f t="shared" si="50"/>
        <v>8.3336842105263162</v>
      </c>
      <c r="CI33" s="93">
        <f t="shared" si="50"/>
        <v>8.3217105263157904</v>
      </c>
      <c r="CJ33" s="93">
        <f t="shared" si="50"/>
        <v>8.3097368421052646</v>
      </c>
      <c r="CK33" s="93">
        <f t="shared" si="50"/>
        <v>8.2977631578947371</v>
      </c>
      <c r="CL33" s="93">
        <f t="shared" si="50"/>
        <v>8.2857894736842113</v>
      </c>
      <c r="CM33" s="93">
        <f t="shared" si="50"/>
        <v>8.2738157894736855</v>
      </c>
      <c r="CN33" s="93">
        <f t="shared" si="22"/>
        <v>8.2618421052631579</v>
      </c>
    </row>
    <row r="34" spans="1:92" ht="13.8" thickBot="1" x14ac:dyDescent="0.3">
      <c r="A34">
        <v>19</v>
      </c>
      <c r="B34" s="42">
        <v>0.9</v>
      </c>
      <c r="C34" s="72" t="str">
        <f t="shared" si="4"/>
        <v>19.9 'C</v>
      </c>
      <c r="D34" s="73">
        <v>9.08</v>
      </c>
      <c r="E34" s="74">
        <f t="shared" si="5"/>
        <v>9.0202631578947372</v>
      </c>
      <c r="F34" s="75">
        <f t="shared" si="6"/>
        <v>8.9605263157894726</v>
      </c>
      <c r="G34" s="75">
        <f t="shared" si="7"/>
        <v>8.9007894736842097</v>
      </c>
      <c r="H34" s="76">
        <f t="shared" si="8"/>
        <v>8.8410526315789468</v>
      </c>
      <c r="I34" s="77">
        <f t="shared" si="9"/>
        <v>8.781315789473684</v>
      </c>
      <c r="J34" s="78">
        <f t="shared" si="10"/>
        <v>8.7215789473684211</v>
      </c>
      <c r="K34" s="75">
        <f t="shared" si="11"/>
        <v>8.6618421052631582</v>
      </c>
      <c r="L34" s="75">
        <f t="shared" si="12"/>
        <v>8.6021052631578936</v>
      </c>
      <c r="M34" s="75">
        <f t="shared" si="13"/>
        <v>8.5423684210526307</v>
      </c>
      <c r="N34" s="75">
        <f t="shared" si="1"/>
        <v>8.4826315789473679</v>
      </c>
      <c r="O34" s="75">
        <f t="shared" si="14"/>
        <v>8.422894736842105</v>
      </c>
      <c r="P34" s="75">
        <f t="shared" si="15"/>
        <v>8.3631578947368421</v>
      </c>
      <c r="Q34" s="75">
        <f t="shared" si="16"/>
        <v>8.3034210526315793</v>
      </c>
      <c r="R34" s="75">
        <f t="shared" si="17"/>
        <v>8.2436842105263164</v>
      </c>
      <c r="S34">
        <f t="shared" si="18"/>
        <v>1.1947368421052628E-2</v>
      </c>
      <c r="T34">
        <f t="shared" si="19"/>
        <v>1.7763568394002505E-15</v>
      </c>
      <c r="U34">
        <v>19.899999999999999</v>
      </c>
      <c r="V34" s="93">
        <f t="shared" si="23"/>
        <v>9.08</v>
      </c>
      <c r="W34" s="93">
        <f t="shared" si="24"/>
        <v>9.0680526315789471</v>
      </c>
      <c r="X34" s="93">
        <f t="shared" si="25"/>
        <v>9.0561052631578942</v>
      </c>
      <c r="Y34" s="93">
        <f t="shared" si="26"/>
        <v>9.0441578947368413</v>
      </c>
      <c r="Z34" s="93">
        <f t="shared" si="27"/>
        <v>9.0322105263157884</v>
      </c>
      <c r="AA34" s="93">
        <f t="shared" si="28"/>
        <v>9.0202631578947354</v>
      </c>
      <c r="AB34" s="93">
        <f t="shared" si="31"/>
        <v>9.0083157894736843</v>
      </c>
      <c r="AC34" s="93">
        <f t="shared" si="31"/>
        <v>8.9963684210526313</v>
      </c>
      <c r="AD34" s="93">
        <f t="shared" si="31"/>
        <v>8.9844210526315784</v>
      </c>
      <c r="AE34" s="93">
        <f t="shared" si="31"/>
        <v>8.9724736842105255</v>
      </c>
      <c r="AF34" s="93">
        <f t="shared" si="31"/>
        <v>8.9605263157894726</v>
      </c>
      <c r="AG34" s="93">
        <f t="shared" si="44"/>
        <v>8.9485789473684196</v>
      </c>
      <c r="AH34" s="93">
        <f t="shared" si="44"/>
        <v>8.9366315789473685</v>
      </c>
      <c r="AI34" s="93">
        <f t="shared" si="44"/>
        <v>8.9246842105263156</v>
      </c>
      <c r="AJ34" s="93">
        <f t="shared" si="44"/>
        <v>8.9127368421052626</v>
      </c>
      <c r="AK34" s="93">
        <f t="shared" si="44"/>
        <v>8.9007894736842097</v>
      </c>
      <c r="AL34" s="93">
        <f t="shared" si="45"/>
        <v>8.8888421052631568</v>
      </c>
      <c r="AM34" s="93">
        <f t="shared" si="33"/>
        <v>8.8768947368421038</v>
      </c>
      <c r="AN34" s="93">
        <f t="shared" si="33"/>
        <v>8.8649473684210527</v>
      </c>
      <c r="AO34" s="93">
        <f t="shared" si="33"/>
        <v>8.8529999999999998</v>
      </c>
      <c r="AP34" s="93">
        <f t="shared" si="33"/>
        <v>8.8410526315789468</v>
      </c>
      <c r="AQ34" s="93">
        <f t="shared" si="46"/>
        <v>8.8291052631578939</v>
      </c>
      <c r="AR34" s="93">
        <f t="shared" si="46"/>
        <v>8.817157894736841</v>
      </c>
      <c r="AS34" s="93">
        <f t="shared" si="46"/>
        <v>8.805210526315788</v>
      </c>
      <c r="AT34" s="93">
        <f t="shared" si="46"/>
        <v>8.7932631578947369</v>
      </c>
      <c r="AU34" s="93">
        <f t="shared" si="46"/>
        <v>8.781315789473684</v>
      </c>
      <c r="AV34" s="93">
        <f t="shared" si="46"/>
        <v>8.769368421052631</v>
      </c>
      <c r="AW34" s="93">
        <f t="shared" si="46"/>
        <v>8.7574210526315781</v>
      </c>
      <c r="AX34" s="93">
        <f t="shared" si="46"/>
        <v>8.7454736842105252</v>
      </c>
      <c r="AY34" s="93">
        <f t="shared" si="46"/>
        <v>8.733526315789474</v>
      </c>
      <c r="AZ34" s="93">
        <f t="shared" si="46"/>
        <v>8.7215789473684211</v>
      </c>
      <c r="BA34" s="93">
        <f t="shared" si="47"/>
        <v>8.7096315789473682</v>
      </c>
      <c r="BB34" s="93">
        <f t="shared" si="47"/>
        <v>8.6976842105263152</v>
      </c>
      <c r="BC34" s="93">
        <f t="shared" si="47"/>
        <v>8.6857368421052623</v>
      </c>
      <c r="BD34" s="93">
        <f t="shared" si="47"/>
        <v>8.6737894736842094</v>
      </c>
      <c r="BE34" s="93">
        <f t="shared" si="47"/>
        <v>8.6618421052631582</v>
      </c>
      <c r="BF34" s="93">
        <f t="shared" si="47"/>
        <v>8.6498947368421053</v>
      </c>
      <c r="BG34" s="93">
        <f t="shared" si="47"/>
        <v>8.6379473684210524</v>
      </c>
      <c r="BH34" s="93">
        <f t="shared" si="47"/>
        <v>8.6259999999999994</v>
      </c>
      <c r="BI34" s="93">
        <f t="shared" si="47"/>
        <v>8.6140526315789465</v>
      </c>
      <c r="BJ34" s="93">
        <f t="shared" si="47"/>
        <v>8.6021052631578936</v>
      </c>
      <c r="BK34" s="93">
        <f t="shared" si="48"/>
        <v>8.5901578947368424</v>
      </c>
      <c r="BL34" s="93">
        <f t="shared" si="48"/>
        <v>8.5782105263157895</v>
      </c>
      <c r="BM34" s="93">
        <f t="shared" si="48"/>
        <v>8.5662631578947366</v>
      </c>
      <c r="BN34" s="93">
        <f t="shared" si="48"/>
        <v>8.5543157894736837</v>
      </c>
      <c r="BO34" s="93">
        <f t="shared" si="48"/>
        <v>8.5423684210526307</v>
      </c>
      <c r="BP34" s="93">
        <f t="shared" si="48"/>
        <v>8.5304210526315778</v>
      </c>
      <c r="BQ34" s="93">
        <f t="shared" si="48"/>
        <v>8.5184736842105266</v>
      </c>
      <c r="BR34" s="93">
        <f t="shared" si="48"/>
        <v>8.5065263157894737</v>
      </c>
      <c r="BS34" s="93">
        <f t="shared" si="48"/>
        <v>8.4945789473684208</v>
      </c>
      <c r="BT34" s="93">
        <f t="shared" si="48"/>
        <v>8.4826315789473679</v>
      </c>
      <c r="BU34" s="93">
        <f t="shared" si="49"/>
        <v>8.4706842105263149</v>
      </c>
      <c r="BV34" s="93">
        <f t="shared" si="49"/>
        <v>8.458736842105262</v>
      </c>
      <c r="BW34" s="93">
        <f t="shared" si="49"/>
        <v>8.4467894736842108</v>
      </c>
      <c r="BX34" s="93">
        <f t="shared" si="49"/>
        <v>8.4348421052631579</v>
      </c>
      <c r="BY34" s="93">
        <f t="shared" si="49"/>
        <v>8.422894736842105</v>
      </c>
      <c r="BZ34" s="93">
        <f t="shared" si="49"/>
        <v>8.4109473684210521</v>
      </c>
      <c r="CA34" s="93">
        <f t="shared" si="49"/>
        <v>8.3989999999999991</v>
      </c>
      <c r="CB34" s="93">
        <f t="shared" si="49"/>
        <v>8.3870526315789462</v>
      </c>
      <c r="CC34" s="93">
        <f t="shared" si="49"/>
        <v>8.3751052631578951</v>
      </c>
      <c r="CD34" s="93">
        <f t="shared" si="49"/>
        <v>8.3631578947368421</v>
      </c>
      <c r="CE34" s="93">
        <f t="shared" si="50"/>
        <v>8.3512105263157892</v>
      </c>
      <c r="CF34" s="93">
        <f t="shared" si="50"/>
        <v>8.3392631578947363</v>
      </c>
      <c r="CG34" s="93">
        <f t="shared" si="50"/>
        <v>8.3273157894736833</v>
      </c>
      <c r="CH34" s="93">
        <f t="shared" si="50"/>
        <v>8.3153684210526304</v>
      </c>
      <c r="CI34" s="93">
        <f t="shared" si="50"/>
        <v>8.3034210526315793</v>
      </c>
      <c r="CJ34" s="93">
        <f t="shared" si="50"/>
        <v>8.2914736842105263</v>
      </c>
      <c r="CK34" s="93">
        <f t="shared" si="50"/>
        <v>8.2795263157894734</v>
      </c>
      <c r="CL34" s="93">
        <f t="shared" si="50"/>
        <v>8.2675789473684205</v>
      </c>
      <c r="CM34" s="93">
        <f t="shared" si="50"/>
        <v>8.2556315789473675</v>
      </c>
      <c r="CN34" s="93">
        <f t="shared" si="22"/>
        <v>8.2436842105263146</v>
      </c>
    </row>
    <row r="35" spans="1:92" ht="16.8" thickTop="1" thickBot="1" x14ac:dyDescent="0.35">
      <c r="A35">
        <v>20</v>
      </c>
      <c r="B35" s="42">
        <v>0</v>
      </c>
      <c r="C35" s="79" t="str">
        <f t="shared" si="4"/>
        <v>20 'C</v>
      </c>
      <c r="D35" s="80">
        <v>9.06</v>
      </c>
      <c r="E35" s="81">
        <f t="shared" si="5"/>
        <v>9.0003947368421056</v>
      </c>
      <c r="F35" s="82">
        <f t="shared" si="6"/>
        <v>8.9407894736842106</v>
      </c>
      <c r="G35" s="82">
        <f t="shared" si="7"/>
        <v>8.8811842105263157</v>
      </c>
      <c r="H35" s="83">
        <f t="shared" si="8"/>
        <v>8.8215789473684225</v>
      </c>
      <c r="I35" s="84">
        <f t="shared" si="9"/>
        <v>8.7619736842105258</v>
      </c>
      <c r="J35" s="85">
        <f t="shared" si="10"/>
        <v>8.7023684210526326</v>
      </c>
      <c r="K35" s="82">
        <f t="shared" si="11"/>
        <v>8.6427631578947377</v>
      </c>
      <c r="L35" s="82">
        <f t="shared" si="12"/>
        <v>8.5831578947368428</v>
      </c>
      <c r="M35" s="82">
        <f t="shared" si="13"/>
        <v>8.5235526315789478</v>
      </c>
      <c r="N35" s="82">
        <f t="shared" si="1"/>
        <v>8.4639473684210529</v>
      </c>
      <c r="O35" s="82">
        <f t="shared" si="14"/>
        <v>8.4043421052631579</v>
      </c>
      <c r="P35" s="82">
        <f t="shared" si="15"/>
        <v>8.344736842105263</v>
      </c>
      <c r="Q35" s="82">
        <f t="shared" si="16"/>
        <v>8.2851315789473698</v>
      </c>
      <c r="R35" s="82">
        <f t="shared" si="17"/>
        <v>8.2255263157894749</v>
      </c>
      <c r="S35">
        <f t="shared" si="18"/>
        <v>1.192105263157894E-2</v>
      </c>
      <c r="T35">
        <f t="shared" si="19"/>
        <v>7.1054273576010019E-15</v>
      </c>
      <c r="U35">
        <v>20</v>
      </c>
      <c r="V35" s="93">
        <f t="shared" si="23"/>
        <v>9.0600000000000023</v>
      </c>
      <c r="W35" s="93">
        <f t="shared" si="24"/>
        <v>9.0480789473684222</v>
      </c>
      <c r="X35" s="93">
        <f t="shared" si="25"/>
        <v>9.0361578947368439</v>
      </c>
      <c r="Y35" s="93">
        <f t="shared" si="26"/>
        <v>9.0242368421052639</v>
      </c>
      <c r="Z35" s="93">
        <f t="shared" si="27"/>
        <v>9.0123157894736856</v>
      </c>
      <c r="AA35" s="93">
        <f t="shared" si="28"/>
        <v>9.0003947368421073</v>
      </c>
      <c r="AB35" s="93">
        <f t="shared" si="31"/>
        <v>8.9884736842105273</v>
      </c>
      <c r="AC35" s="93">
        <f t="shared" si="31"/>
        <v>8.976552631578949</v>
      </c>
      <c r="AD35" s="93">
        <f t="shared" si="31"/>
        <v>8.9646315789473707</v>
      </c>
      <c r="AE35" s="93">
        <f t="shared" si="31"/>
        <v>8.9527105263157907</v>
      </c>
      <c r="AF35" s="93">
        <f t="shared" si="31"/>
        <v>8.9407894736842124</v>
      </c>
      <c r="AG35" s="93">
        <f t="shared" si="44"/>
        <v>8.9288684210526323</v>
      </c>
      <c r="AH35" s="93">
        <f t="shared" si="44"/>
        <v>8.9169473684210541</v>
      </c>
      <c r="AI35" s="93">
        <f t="shared" si="44"/>
        <v>8.9050263157894758</v>
      </c>
      <c r="AJ35" s="93">
        <f t="shared" si="44"/>
        <v>8.8931052631578957</v>
      </c>
      <c r="AK35" s="93">
        <f t="shared" si="44"/>
        <v>8.8811842105263175</v>
      </c>
      <c r="AL35" s="93">
        <f t="shared" si="45"/>
        <v>8.8692631578947392</v>
      </c>
      <c r="AM35" s="93">
        <f t="shared" si="33"/>
        <v>8.8573421052631591</v>
      </c>
      <c r="AN35" s="93">
        <f t="shared" si="33"/>
        <v>8.8454210526315808</v>
      </c>
      <c r="AO35" s="93">
        <f t="shared" si="33"/>
        <v>8.8335000000000008</v>
      </c>
      <c r="AP35" s="93">
        <f t="shared" si="33"/>
        <v>8.8215789473684225</v>
      </c>
      <c r="AQ35" s="93">
        <f t="shared" si="46"/>
        <v>8.8096578947368442</v>
      </c>
      <c r="AR35" s="93">
        <f t="shared" si="46"/>
        <v>8.7977368421052642</v>
      </c>
      <c r="AS35" s="93">
        <f t="shared" si="46"/>
        <v>8.7858157894736859</v>
      </c>
      <c r="AT35" s="93">
        <f t="shared" si="46"/>
        <v>8.7738947368421076</v>
      </c>
      <c r="AU35" s="93">
        <f t="shared" si="46"/>
        <v>8.7619736842105276</v>
      </c>
      <c r="AV35" s="93">
        <f t="shared" si="46"/>
        <v>8.7500526315789493</v>
      </c>
      <c r="AW35" s="93">
        <f t="shared" si="46"/>
        <v>8.7381315789473692</v>
      </c>
      <c r="AX35" s="93">
        <f t="shared" si="46"/>
        <v>8.726210526315791</v>
      </c>
      <c r="AY35" s="93">
        <f t="shared" si="46"/>
        <v>8.7142894736842127</v>
      </c>
      <c r="AZ35" s="93">
        <f t="shared" si="46"/>
        <v>8.7023684210526326</v>
      </c>
      <c r="BA35" s="93">
        <f t="shared" si="47"/>
        <v>8.6904473684210544</v>
      </c>
      <c r="BB35" s="93">
        <f t="shared" si="47"/>
        <v>8.6785263157894761</v>
      </c>
      <c r="BC35" s="93">
        <f t="shared" si="47"/>
        <v>8.666605263157896</v>
      </c>
      <c r="BD35" s="93">
        <f t="shared" si="47"/>
        <v>8.6546842105263178</v>
      </c>
      <c r="BE35" s="93">
        <f t="shared" si="47"/>
        <v>8.6427631578947377</v>
      </c>
      <c r="BF35" s="93">
        <f t="shared" si="47"/>
        <v>8.6308421052631594</v>
      </c>
      <c r="BG35" s="93">
        <f t="shared" si="47"/>
        <v>8.6189210526315811</v>
      </c>
      <c r="BH35" s="93">
        <f t="shared" si="47"/>
        <v>8.6070000000000011</v>
      </c>
      <c r="BI35" s="93">
        <f t="shared" si="47"/>
        <v>8.5950789473684228</v>
      </c>
      <c r="BJ35" s="93">
        <f t="shared" si="47"/>
        <v>8.5831578947368445</v>
      </c>
      <c r="BK35" s="93">
        <f t="shared" si="48"/>
        <v>8.5712368421052645</v>
      </c>
      <c r="BL35" s="93">
        <f t="shared" si="48"/>
        <v>8.5593157894736862</v>
      </c>
      <c r="BM35" s="93">
        <f t="shared" si="48"/>
        <v>8.5473947368421062</v>
      </c>
      <c r="BN35" s="93">
        <f t="shared" si="48"/>
        <v>8.5354736842105279</v>
      </c>
      <c r="BO35" s="93">
        <f t="shared" si="48"/>
        <v>8.5235526315789496</v>
      </c>
      <c r="BP35" s="93">
        <f t="shared" si="48"/>
        <v>8.5116315789473695</v>
      </c>
      <c r="BQ35" s="93">
        <f t="shared" si="48"/>
        <v>8.4997105263157913</v>
      </c>
      <c r="BR35" s="93">
        <f t="shared" si="48"/>
        <v>8.487789473684213</v>
      </c>
      <c r="BS35" s="93">
        <f t="shared" si="48"/>
        <v>8.4758684210526329</v>
      </c>
      <c r="BT35" s="93">
        <f t="shared" si="48"/>
        <v>8.4639473684210547</v>
      </c>
      <c r="BU35" s="93">
        <f t="shared" si="49"/>
        <v>8.4520263157894746</v>
      </c>
      <c r="BV35" s="93">
        <f t="shared" si="49"/>
        <v>8.4401052631578963</v>
      </c>
      <c r="BW35" s="93">
        <f t="shared" si="49"/>
        <v>8.4281842105263181</v>
      </c>
      <c r="BX35" s="93">
        <f t="shared" si="49"/>
        <v>8.416263157894738</v>
      </c>
      <c r="BY35" s="93">
        <f t="shared" si="49"/>
        <v>8.4043421052631597</v>
      </c>
      <c r="BZ35" s="93">
        <f t="shared" si="49"/>
        <v>8.3924210526315814</v>
      </c>
      <c r="CA35" s="93">
        <f t="shared" si="49"/>
        <v>8.3805000000000014</v>
      </c>
      <c r="CB35" s="93">
        <f t="shared" si="49"/>
        <v>8.3685789473684231</v>
      </c>
      <c r="CC35" s="93">
        <f t="shared" si="49"/>
        <v>8.3566578947368448</v>
      </c>
      <c r="CD35" s="93">
        <f t="shared" si="49"/>
        <v>8.3447368421052648</v>
      </c>
      <c r="CE35" s="93">
        <f t="shared" si="50"/>
        <v>8.3328157894736865</v>
      </c>
      <c r="CF35" s="93">
        <f t="shared" si="50"/>
        <v>8.3208947368421065</v>
      </c>
      <c r="CG35" s="93">
        <f t="shared" si="50"/>
        <v>8.3089736842105282</v>
      </c>
      <c r="CH35" s="93">
        <f t="shared" si="50"/>
        <v>8.2970526315789499</v>
      </c>
      <c r="CI35" s="93">
        <f t="shared" si="50"/>
        <v>8.2851315789473698</v>
      </c>
      <c r="CJ35" s="93">
        <f t="shared" si="50"/>
        <v>8.2732105263157916</v>
      </c>
      <c r="CK35" s="93">
        <f t="shared" si="50"/>
        <v>8.2612894736842133</v>
      </c>
      <c r="CL35" s="93">
        <f t="shared" si="50"/>
        <v>8.2493684210526332</v>
      </c>
      <c r="CM35" s="93">
        <f t="shared" si="50"/>
        <v>8.237447368421055</v>
      </c>
      <c r="CN35" s="93">
        <f t="shared" si="22"/>
        <v>8.2255263157894749</v>
      </c>
    </row>
    <row r="36" spans="1:92" ht="13.8" thickTop="1" x14ac:dyDescent="0.25">
      <c r="A36">
        <v>20</v>
      </c>
      <c r="B36" s="42">
        <v>0.1</v>
      </c>
      <c r="C36" s="43" t="str">
        <f t="shared" si="4"/>
        <v>20.1 'C</v>
      </c>
      <c r="D36" s="44">
        <v>9.0399999999999991</v>
      </c>
      <c r="E36" s="49">
        <f t="shared" si="5"/>
        <v>8.9805263157894739</v>
      </c>
      <c r="F36" s="49">
        <f t="shared" si="6"/>
        <v>8.9210526315789469</v>
      </c>
      <c r="G36" s="49">
        <f t="shared" si="7"/>
        <v>8.8615789473684199</v>
      </c>
      <c r="H36" s="86">
        <f t="shared" si="8"/>
        <v>8.8021052631578947</v>
      </c>
      <c r="I36" s="68">
        <f t="shared" si="9"/>
        <v>8.7426315789473676</v>
      </c>
      <c r="J36" s="69">
        <f t="shared" si="10"/>
        <v>8.6831578947368406</v>
      </c>
      <c r="K36" s="49">
        <f t="shared" si="11"/>
        <v>8.6236842105263154</v>
      </c>
      <c r="L36" s="49">
        <f t="shared" si="12"/>
        <v>8.5642105263157884</v>
      </c>
      <c r="M36" s="49">
        <f t="shared" si="13"/>
        <v>8.5047368421052614</v>
      </c>
      <c r="N36" s="49">
        <f t="shared" si="1"/>
        <v>8.4452631578947361</v>
      </c>
      <c r="O36" s="49">
        <f t="shared" si="14"/>
        <v>8.3857894736842109</v>
      </c>
      <c r="P36" s="49">
        <f t="shared" si="15"/>
        <v>8.3263157894736839</v>
      </c>
      <c r="Q36" s="49">
        <f t="shared" si="16"/>
        <v>8.2668421052631569</v>
      </c>
      <c r="R36" s="49">
        <f t="shared" si="17"/>
        <v>8.2073684210526316</v>
      </c>
      <c r="S36">
        <f t="shared" si="18"/>
        <v>1.1894736842105262E-2</v>
      </c>
      <c r="T36">
        <f t="shared" si="19"/>
        <v>-1.7763568394002505E-15</v>
      </c>
      <c r="U36">
        <v>20.100000000000001</v>
      </c>
      <c r="V36" s="93">
        <f t="shared" si="23"/>
        <v>9.0399999999999974</v>
      </c>
      <c r="W36" s="93">
        <f t="shared" si="24"/>
        <v>9.028105263157892</v>
      </c>
      <c r="X36" s="93">
        <f t="shared" si="25"/>
        <v>9.0162105263157866</v>
      </c>
      <c r="Y36" s="93">
        <f t="shared" si="26"/>
        <v>9.0043157894736812</v>
      </c>
      <c r="Z36" s="93">
        <f t="shared" si="27"/>
        <v>8.9924210526315758</v>
      </c>
      <c r="AA36" s="93">
        <f t="shared" si="28"/>
        <v>8.9805263157894704</v>
      </c>
      <c r="AB36" s="93">
        <f t="shared" si="31"/>
        <v>8.968631578947365</v>
      </c>
      <c r="AC36" s="93">
        <f t="shared" si="31"/>
        <v>8.9567368421052596</v>
      </c>
      <c r="AD36" s="93">
        <f t="shared" si="31"/>
        <v>8.9448421052631559</v>
      </c>
      <c r="AE36" s="93">
        <f t="shared" si="31"/>
        <v>8.9329473684210505</v>
      </c>
      <c r="AF36" s="93">
        <f t="shared" si="31"/>
        <v>8.9210526315789451</v>
      </c>
      <c r="AG36" s="93">
        <f t="shared" si="44"/>
        <v>8.9091578947368397</v>
      </c>
      <c r="AH36" s="93">
        <f t="shared" si="44"/>
        <v>8.8972631578947343</v>
      </c>
      <c r="AI36" s="93">
        <f t="shared" si="44"/>
        <v>8.8853684210526289</v>
      </c>
      <c r="AJ36" s="93">
        <f t="shared" si="44"/>
        <v>8.8734736842105235</v>
      </c>
      <c r="AK36" s="93">
        <f t="shared" si="44"/>
        <v>8.8615789473684181</v>
      </c>
      <c r="AL36" s="93">
        <f t="shared" si="45"/>
        <v>8.8496842105263127</v>
      </c>
      <c r="AM36" s="93">
        <f t="shared" si="33"/>
        <v>8.8377894736842073</v>
      </c>
      <c r="AN36" s="93">
        <f t="shared" si="33"/>
        <v>8.8258947368421019</v>
      </c>
      <c r="AO36" s="93">
        <f t="shared" si="33"/>
        <v>8.8139999999999965</v>
      </c>
      <c r="AP36" s="93">
        <f t="shared" si="33"/>
        <v>8.8021052631578911</v>
      </c>
      <c r="AQ36" s="93">
        <f t="shared" si="46"/>
        <v>8.7902105263157875</v>
      </c>
      <c r="AR36" s="93">
        <f t="shared" si="46"/>
        <v>8.7783157894736821</v>
      </c>
      <c r="AS36" s="93">
        <f t="shared" si="46"/>
        <v>8.7664210526315767</v>
      </c>
      <c r="AT36" s="93">
        <f t="shared" si="46"/>
        <v>8.7545263157894713</v>
      </c>
      <c r="AU36" s="93">
        <f t="shared" si="46"/>
        <v>8.7426315789473659</v>
      </c>
      <c r="AV36" s="93">
        <f t="shared" si="46"/>
        <v>8.7307368421052605</v>
      </c>
      <c r="AW36" s="93">
        <f t="shared" si="46"/>
        <v>8.7188421052631551</v>
      </c>
      <c r="AX36" s="93">
        <f t="shared" si="46"/>
        <v>8.7069473684210497</v>
      </c>
      <c r="AY36" s="93">
        <f t="shared" si="46"/>
        <v>8.6950526315789443</v>
      </c>
      <c r="AZ36" s="93">
        <f t="shared" si="46"/>
        <v>8.6831578947368389</v>
      </c>
      <c r="BA36" s="93">
        <f t="shared" si="47"/>
        <v>8.6712631578947335</v>
      </c>
      <c r="BB36" s="93">
        <f t="shared" si="47"/>
        <v>8.6593684210526281</v>
      </c>
      <c r="BC36" s="93">
        <f t="shared" si="47"/>
        <v>8.6474736842105226</v>
      </c>
      <c r="BD36" s="93">
        <f t="shared" si="47"/>
        <v>8.635578947368419</v>
      </c>
      <c r="BE36" s="93">
        <f t="shared" si="47"/>
        <v>8.6236842105263136</v>
      </c>
      <c r="BF36" s="93">
        <f t="shared" si="47"/>
        <v>8.6117894736842082</v>
      </c>
      <c r="BG36" s="93">
        <f t="shared" si="47"/>
        <v>8.5998947368421028</v>
      </c>
      <c r="BH36" s="93">
        <f t="shared" si="47"/>
        <v>8.5879999999999974</v>
      </c>
      <c r="BI36" s="93">
        <f t="shared" si="47"/>
        <v>8.576105263157892</v>
      </c>
      <c r="BJ36" s="93">
        <f t="shared" si="47"/>
        <v>8.5642105263157866</v>
      </c>
      <c r="BK36" s="93">
        <f t="shared" si="48"/>
        <v>8.5523157894736812</v>
      </c>
      <c r="BL36" s="93">
        <f t="shared" si="48"/>
        <v>8.5404210526315758</v>
      </c>
      <c r="BM36" s="93">
        <f t="shared" si="48"/>
        <v>8.5285263157894704</v>
      </c>
      <c r="BN36" s="93">
        <f t="shared" si="48"/>
        <v>8.516631578947365</v>
      </c>
      <c r="BO36" s="93">
        <f t="shared" si="48"/>
        <v>8.5047368421052596</v>
      </c>
      <c r="BP36" s="93">
        <f t="shared" si="48"/>
        <v>8.492842105263156</v>
      </c>
      <c r="BQ36" s="93">
        <f t="shared" si="48"/>
        <v>8.4809473684210506</v>
      </c>
      <c r="BR36" s="93">
        <f t="shared" si="48"/>
        <v>8.4690526315789452</v>
      </c>
      <c r="BS36" s="93">
        <f t="shared" si="48"/>
        <v>8.4571578947368398</v>
      </c>
      <c r="BT36" s="93">
        <f t="shared" si="48"/>
        <v>8.4452631578947344</v>
      </c>
      <c r="BU36" s="93">
        <f t="shared" si="49"/>
        <v>8.433368421052629</v>
      </c>
      <c r="BV36" s="93">
        <f t="shared" si="49"/>
        <v>8.4214736842105236</v>
      </c>
      <c r="BW36" s="93">
        <f t="shared" si="49"/>
        <v>8.4095789473684182</v>
      </c>
      <c r="BX36" s="93">
        <f t="shared" si="49"/>
        <v>8.3976842105263128</v>
      </c>
      <c r="BY36" s="93">
        <f t="shared" si="49"/>
        <v>8.3857894736842074</v>
      </c>
      <c r="BZ36" s="93">
        <f t="shared" si="49"/>
        <v>8.3738947368421019</v>
      </c>
      <c r="CA36" s="93">
        <f t="shared" si="49"/>
        <v>8.3619999999999965</v>
      </c>
      <c r="CB36" s="93">
        <f t="shared" si="49"/>
        <v>8.3501052631578911</v>
      </c>
      <c r="CC36" s="93">
        <f t="shared" si="49"/>
        <v>8.3382105263157875</v>
      </c>
      <c r="CD36" s="93">
        <f t="shared" si="49"/>
        <v>8.3263157894736821</v>
      </c>
      <c r="CE36" s="93">
        <f t="shared" si="50"/>
        <v>8.3144210526315767</v>
      </c>
      <c r="CF36" s="93">
        <f t="shared" si="50"/>
        <v>8.3025263157894713</v>
      </c>
      <c r="CG36" s="93">
        <f t="shared" si="50"/>
        <v>8.2906315789473659</v>
      </c>
      <c r="CH36" s="93">
        <f t="shared" si="50"/>
        <v>8.2787368421052605</v>
      </c>
      <c r="CI36" s="93">
        <f t="shared" si="50"/>
        <v>8.2668421052631551</v>
      </c>
      <c r="CJ36" s="93">
        <f t="shared" si="50"/>
        <v>8.2549473684210497</v>
      </c>
      <c r="CK36" s="93">
        <f t="shared" si="50"/>
        <v>8.2430526315789443</v>
      </c>
      <c r="CL36" s="93">
        <f t="shared" si="50"/>
        <v>8.2311578947368389</v>
      </c>
      <c r="CM36" s="93">
        <f t="shared" si="50"/>
        <v>8.2192631578947335</v>
      </c>
      <c r="CN36" s="93">
        <f t="shared" si="22"/>
        <v>8.2073684210526281</v>
      </c>
    </row>
    <row r="37" spans="1:92" x14ac:dyDescent="0.25">
      <c r="A37">
        <v>20</v>
      </c>
      <c r="B37" s="42">
        <v>0.2</v>
      </c>
      <c r="C37" s="50" t="str">
        <f t="shared" si="4"/>
        <v>20.2 'C</v>
      </c>
      <c r="D37" s="51">
        <v>9.02</v>
      </c>
      <c r="E37" s="56">
        <f t="shared" si="5"/>
        <v>8.9606578947368423</v>
      </c>
      <c r="F37" s="56">
        <f t="shared" si="6"/>
        <v>8.9013157894736832</v>
      </c>
      <c r="G37" s="56">
        <f t="shared" si="7"/>
        <v>8.8419736842105259</v>
      </c>
      <c r="H37" s="71">
        <f t="shared" si="8"/>
        <v>8.7826315789473686</v>
      </c>
      <c r="I37" s="65">
        <f t="shared" si="9"/>
        <v>8.7232894736842095</v>
      </c>
      <c r="J37" s="64">
        <f t="shared" si="10"/>
        <v>8.6639473684210522</v>
      </c>
      <c r="K37" s="56">
        <f t="shared" si="11"/>
        <v>8.6046052631578949</v>
      </c>
      <c r="L37" s="56">
        <f t="shared" si="12"/>
        <v>8.5452631578947358</v>
      </c>
      <c r="M37" s="56">
        <f t="shared" si="13"/>
        <v>8.4859210526315785</v>
      </c>
      <c r="N37" s="56">
        <f t="shared" si="1"/>
        <v>8.4265789473684212</v>
      </c>
      <c r="O37" s="56">
        <f t="shared" si="14"/>
        <v>8.3672368421052639</v>
      </c>
      <c r="P37" s="56">
        <f t="shared" si="15"/>
        <v>8.3078947368421048</v>
      </c>
      <c r="Q37" s="49">
        <f t="shared" si="16"/>
        <v>8.2485526315789475</v>
      </c>
      <c r="R37" s="49">
        <f t="shared" si="17"/>
        <v>8.1892105263157902</v>
      </c>
      <c r="S37">
        <f t="shared" si="18"/>
        <v>1.1868421052631566E-2</v>
      </c>
      <c r="T37">
        <f t="shared" si="19"/>
        <v>8.8817841970012523E-15</v>
      </c>
      <c r="U37">
        <v>20.2</v>
      </c>
      <c r="V37" s="93">
        <f t="shared" si="23"/>
        <v>9.02</v>
      </c>
      <c r="W37" s="93">
        <f t="shared" si="24"/>
        <v>9.008131578947367</v>
      </c>
      <c r="X37" s="93">
        <f t="shared" si="25"/>
        <v>8.9962631578947363</v>
      </c>
      <c r="Y37" s="93">
        <f t="shared" si="26"/>
        <v>8.9843947368421038</v>
      </c>
      <c r="Z37" s="93">
        <f t="shared" si="27"/>
        <v>8.972526315789473</v>
      </c>
      <c r="AA37" s="93">
        <f t="shared" si="28"/>
        <v>8.9606578947368423</v>
      </c>
      <c r="AB37" s="93">
        <f t="shared" si="31"/>
        <v>8.9487894736842097</v>
      </c>
      <c r="AC37" s="93">
        <f t="shared" si="31"/>
        <v>8.936921052631579</v>
      </c>
      <c r="AD37" s="93">
        <f t="shared" si="31"/>
        <v>8.9250526315789465</v>
      </c>
      <c r="AE37" s="93">
        <f t="shared" si="31"/>
        <v>8.9131842105263157</v>
      </c>
      <c r="AF37" s="93">
        <f t="shared" si="31"/>
        <v>8.9013157894736832</v>
      </c>
      <c r="AG37" s="93">
        <f t="shared" si="44"/>
        <v>8.8894473684210524</v>
      </c>
      <c r="AH37" s="93">
        <f t="shared" si="44"/>
        <v>8.8775789473684199</v>
      </c>
      <c r="AI37" s="93">
        <f t="shared" si="44"/>
        <v>8.8657105263157892</v>
      </c>
      <c r="AJ37" s="93">
        <f t="shared" si="44"/>
        <v>8.8538421052631566</v>
      </c>
      <c r="AK37" s="93">
        <f t="shared" si="44"/>
        <v>8.8419736842105259</v>
      </c>
      <c r="AL37" s="93">
        <f t="shared" si="45"/>
        <v>8.8301052631578933</v>
      </c>
      <c r="AM37" s="93">
        <f t="shared" si="33"/>
        <v>8.8182368421052626</v>
      </c>
      <c r="AN37" s="93">
        <f t="shared" si="33"/>
        <v>8.8063684210526318</v>
      </c>
      <c r="AO37" s="93">
        <f t="shared" si="33"/>
        <v>8.7944999999999993</v>
      </c>
      <c r="AP37" s="93">
        <f t="shared" si="33"/>
        <v>8.7826315789473686</v>
      </c>
      <c r="AQ37" s="93">
        <f t="shared" si="46"/>
        <v>8.770763157894736</v>
      </c>
      <c r="AR37" s="93">
        <f t="shared" si="46"/>
        <v>8.7588947368421053</v>
      </c>
      <c r="AS37" s="93">
        <f t="shared" si="46"/>
        <v>8.7470263157894728</v>
      </c>
      <c r="AT37" s="93">
        <f t="shared" si="46"/>
        <v>8.735157894736842</v>
      </c>
      <c r="AU37" s="93">
        <f t="shared" si="46"/>
        <v>8.7232894736842095</v>
      </c>
      <c r="AV37" s="93">
        <f t="shared" si="46"/>
        <v>8.7114210526315787</v>
      </c>
      <c r="AW37" s="93">
        <f t="shared" si="46"/>
        <v>8.6995526315789462</v>
      </c>
      <c r="AX37" s="93">
        <f t="shared" si="46"/>
        <v>8.6876842105263155</v>
      </c>
      <c r="AY37" s="93">
        <f t="shared" si="46"/>
        <v>8.6758157894736847</v>
      </c>
      <c r="AZ37" s="93">
        <f t="shared" si="46"/>
        <v>8.6639473684210522</v>
      </c>
      <c r="BA37" s="93">
        <f t="shared" si="47"/>
        <v>8.6520789473684214</v>
      </c>
      <c r="BB37" s="93">
        <f t="shared" si="47"/>
        <v>8.6402105263157889</v>
      </c>
      <c r="BC37" s="93">
        <f t="shared" si="47"/>
        <v>8.6283421052631581</v>
      </c>
      <c r="BD37" s="93">
        <f t="shared" si="47"/>
        <v>8.6164736842105256</v>
      </c>
      <c r="BE37" s="93">
        <f t="shared" si="47"/>
        <v>8.6046052631578949</v>
      </c>
      <c r="BF37" s="93">
        <f t="shared" si="47"/>
        <v>8.5927368421052623</v>
      </c>
      <c r="BG37" s="93">
        <f t="shared" si="47"/>
        <v>8.5808684210526316</v>
      </c>
      <c r="BH37" s="93">
        <f t="shared" si="47"/>
        <v>8.5689999999999991</v>
      </c>
      <c r="BI37" s="93">
        <f t="shared" si="47"/>
        <v>8.5571315789473683</v>
      </c>
      <c r="BJ37" s="93">
        <f t="shared" si="47"/>
        <v>8.5452631578947358</v>
      </c>
      <c r="BK37" s="93">
        <f t="shared" si="48"/>
        <v>8.533394736842105</v>
      </c>
      <c r="BL37" s="93">
        <f t="shared" si="48"/>
        <v>8.5215263157894743</v>
      </c>
      <c r="BM37" s="93">
        <f t="shared" si="48"/>
        <v>8.5096578947368418</v>
      </c>
      <c r="BN37" s="93">
        <f t="shared" si="48"/>
        <v>8.497789473684211</v>
      </c>
      <c r="BO37" s="93">
        <f t="shared" si="48"/>
        <v>8.4859210526315785</v>
      </c>
      <c r="BP37" s="93">
        <f t="shared" si="48"/>
        <v>8.4740526315789477</v>
      </c>
      <c r="BQ37" s="93">
        <f t="shared" si="48"/>
        <v>8.4621842105263152</v>
      </c>
      <c r="BR37" s="93">
        <f t="shared" si="48"/>
        <v>8.4503157894736844</v>
      </c>
      <c r="BS37" s="93">
        <f t="shared" si="48"/>
        <v>8.4384473684210519</v>
      </c>
      <c r="BT37" s="93">
        <f t="shared" si="48"/>
        <v>8.4265789473684212</v>
      </c>
      <c r="BU37" s="93">
        <f t="shared" si="49"/>
        <v>8.4147105263157886</v>
      </c>
      <c r="BV37" s="93">
        <f t="shared" si="49"/>
        <v>8.4028421052631579</v>
      </c>
      <c r="BW37" s="93">
        <f t="shared" si="49"/>
        <v>8.3909736842105271</v>
      </c>
      <c r="BX37" s="93">
        <f t="shared" si="49"/>
        <v>8.3791052631578946</v>
      </c>
      <c r="BY37" s="93">
        <f t="shared" si="49"/>
        <v>8.3672368421052639</v>
      </c>
      <c r="BZ37" s="93">
        <f t="shared" si="49"/>
        <v>8.3553684210526313</v>
      </c>
      <c r="CA37" s="93">
        <f t="shared" si="49"/>
        <v>8.3435000000000006</v>
      </c>
      <c r="CB37" s="93">
        <f t="shared" si="49"/>
        <v>8.3316315789473681</v>
      </c>
      <c r="CC37" s="93">
        <f t="shared" si="49"/>
        <v>8.3197631578947373</v>
      </c>
      <c r="CD37" s="93">
        <f t="shared" si="49"/>
        <v>8.3078947368421048</v>
      </c>
      <c r="CE37" s="93">
        <f t="shared" si="50"/>
        <v>8.296026315789474</v>
      </c>
      <c r="CF37" s="93">
        <f t="shared" si="50"/>
        <v>8.2841578947368415</v>
      </c>
      <c r="CG37" s="93">
        <f t="shared" si="50"/>
        <v>8.2722894736842107</v>
      </c>
      <c r="CH37" s="93">
        <f t="shared" si="50"/>
        <v>8.2604210526315782</v>
      </c>
      <c r="CI37" s="93">
        <f t="shared" si="50"/>
        <v>8.2485526315789475</v>
      </c>
      <c r="CJ37" s="93">
        <f t="shared" si="50"/>
        <v>8.2366842105263167</v>
      </c>
      <c r="CK37" s="93">
        <f t="shared" si="50"/>
        <v>8.2248157894736842</v>
      </c>
      <c r="CL37" s="93">
        <f t="shared" si="50"/>
        <v>8.2129473684210534</v>
      </c>
      <c r="CM37" s="93">
        <f t="shared" si="50"/>
        <v>8.2010789473684209</v>
      </c>
      <c r="CN37" s="93">
        <f t="shared" si="22"/>
        <v>8.1892105263157902</v>
      </c>
    </row>
    <row r="38" spans="1:92" x14ac:dyDescent="0.25">
      <c r="A38">
        <v>20</v>
      </c>
      <c r="B38" s="42">
        <v>0.3</v>
      </c>
      <c r="C38" s="50" t="str">
        <f t="shared" si="4"/>
        <v>20.3 'C</v>
      </c>
      <c r="D38" s="51">
        <v>9.01</v>
      </c>
      <c r="E38" s="56">
        <f t="shared" si="5"/>
        <v>8.9507236842105264</v>
      </c>
      <c r="F38" s="56">
        <f t="shared" si="6"/>
        <v>8.8914473684210513</v>
      </c>
      <c r="G38" s="56">
        <f t="shared" si="7"/>
        <v>8.832171052631578</v>
      </c>
      <c r="H38" s="71">
        <f t="shared" si="8"/>
        <v>8.7728947368421046</v>
      </c>
      <c r="I38" s="65">
        <f t="shared" si="9"/>
        <v>8.7136184210526313</v>
      </c>
      <c r="J38" s="64">
        <f t="shared" si="10"/>
        <v>8.6543421052631579</v>
      </c>
      <c r="K38" s="56">
        <f t="shared" si="11"/>
        <v>8.5950657894736846</v>
      </c>
      <c r="L38" s="56">
        <f t="shared" si="12"/>
        <v>8.5357894736842095</v>
      </c>
      <c r="M38" s="56">
        <f t="shared" si="13"/>
        <v>8.4765131578947361</v>
      </c>
      <c r="N38" s="56">
        <f t="shared" si="1"/>
        <v>8.4172368421052628</v>
      </c>
      <c r="O38" s="56">
        <f t="shared" si="14"/>
        <v>8.3579605263157895</v>
      </c>
      <c r="P38" s="56">
        <f t="shared" si="15"/>
        <v>8.2986842105263161</v>
      </c>
      <c r="Q38" s="49">
        <f t="shared" si="16"/>
        <v>8.2394078947368428</v>
      </c>
      <c r="R38" s="49">
        <f t="shared" si="17"/>
        <v>8.1801315789473694</v>
      </c>
      <c r="S38">
        <f t="shared" si="18"/>
        <v>1.1855263157894721E-2</v>
      </c>
      <c r="T38">
        <f t="shared" si="19"/>
        <v>1.2434497875801753E-14</v>
      </c>
      <c r="U38">
        <v>20.3</v>
      </c>
      <c r="V38" s="93">
        <f t="shared" si="23"/>
        <v>9.01</v>
      </c>
      <c r="W38" s="93">
        <f t="shared" si="24"/>
        <v>8.9981447368421055</v>
      </c>
      <c r="X38" s="93">
        <f t="shared" si="25"/>
        <v>8.9862894736842112</v>
      </c>
      <c r="Y38" s="93">
        <f t="shared" si="26"/>
        <v>8.9744342105263168</v>
      </c>
      <c r="Z38" s="93">
        <f t="shared" si="27"/>
        <v>8.9625789473684208</v>
      </c>
      <c r="AA38" s="93">
        <f t="shared" si="28"/>
        <v>8.9507236842105264</v>
      </c>
      <c r="AB38" s="93">
        <f t="shared" si="31"/>
        <v>8.9388684210526321</v>
      </c>
      <c r="AC38" s="93">
        <f t="shared" si="31"/>
        <v>8.9270131578947378</v>
      </c>
      <c r="AD38" s="93">
        <f t="shared" si="31"/>
        <v>8.9151578947368435</v>
      </c>
      <c r="AE38" s="93">
        <f t="shared" si="31"/>
        <v>8.9033026315789474</v>
      </c>
      <c r="AF38" s="93">
        <f t="shared" si="31"/>
        <v>8.8914473684210531</v>
      </c>
      <c r="AG38" s="93">
        <f t="shared" si="44"/>
        <v>8.8795921052631588</v>
      </c>
      <c r="AH38" s="93">
        <f t="shared" si="44"/>
        <v>8.8677368421052645</v>
      </c>
      <c r="AI38" s="93">
        <f t="shared" si="44"/>
        <v>8.8558815789473684</v>
      </c>
      <c r="AJ38" s="93">
        <f t="shared" si="44"/>
        <v>8.8440263157894741</v>
      </c>
      <c r="AK38" s="93">
        <f t="shared" si="44"/>
        <v>8.8321710526315798</v>
      </c>
      <c r="AL38" s="93">
        <f t="shared" si="45"/>
        <v>8.8203157894736854</v>
      </c>
      <c r="AM38" s="93">
        <f t="shared" si="33"/>
        <v>8.8084605263157911</v>
      </c>
      <c r="AN38" s="93">
        <f t="shared" si="33"/>
        <v>8.796605263157895</v>
      </c>
      <c r="AO38" s="93">
        <f t="shared" si="33"/>
        <v>8.7847500000000007</v>
      </c>
      <c r="AP38" s="93">
        <f t="shared" si="33"/>
        <v>8.7728947368421064</v>
      </c>
      <c r="AQ38" s="93">
        <f t="shared" ref="AQ38:AZ46" si="51">($S38*AQ$4)+$T38</f>
        <v>8.7610394736842121</v>
      </c>
      <c r="AR38" s="93">
        <f t="shared" si="51"/>
        <v>8.749184210526316</v>
      </c>
      <c r="AS38" s="93">
        <f t="shared" si="51"/>
        <v>8.7373289473684217</v>
      </c>
      <c r="AT38" s="93">
        <f t="shared" si="51"/>
        <v>8.7254736842105274</v>
      </c>
      <c r="AU38" s="93">
        <f t="shared" si="51"/>
        <v>8.7136184210526331</v>
      </c>
      <c r="AV38" s="93">
        <f t="shared" si="51"/>
        <v>8.701763157894737</v>
      </c>
      <c r="AW38" s="93">
        <f t="shared" si="51"/>
        <v>8.6899078947368427</v>
      </c>
      <c r="AX38" s="93">
        <f t="shared" si="51"/>
        <v>8.6780526315789484</v>
      </c>
      <c r="AY38" s="93">
        <f t="shared" si="51"/>
        <v>8.666197368421054</v>
      </c>
      <c r="AZ38" s="93">
        <f t="shared" si="51"/>
        <v>8.6543421052631597</v>
      </c>
      <c r="BA38" s="93">
        <f t="shared" ref="BA38:BJ46" si="52">($S38*BA$4)+$T38</f>
        <v>8.6424868421052636</v>
      </c>
      <c r="BB38" s="93">
        <f t="shared" si="52"/>
        <v>8.6306315789473693</v>
      </c>
      <c r="BC38" s="93">
        <f t="shared" si="52"/>
        <v>8.618776315789475</v>
      </c>
      <c r="BD38" s="93">
        <f t="shared" si="52"/>
        <v>8.6069210526315807</v>
      </c>
      <c r="BE38" s="93">
        <f t="shared" si="52"/>
        <v>8.5950657894736846</v>
      </c>
      <c r="BF38" s="93">
        <f t="shared" si="52"/>
        <v>8.5832105263157903</v>
      </c>
      <c r="BG38" s="93">
        <f t="shared" si="52"/>
        <v>8.571355263157896</v>
      </c>
      <c r="BH38" s="93">
        <f t="shared" si="52"/>
        <v>8.5595000000000017</v>
      </c>
      <c r="BI38" s="93">
        <f t="shared" si="52"/>
        <v>8.5476447368421056</v>
      </c>
      <c r="BJ38" s="93">
        <f t="shared" si="52"/>
        <v>8.5357894736842113</v>
      </c>
      <c r="BK38" s="93">
        <f t="shared" ref="BK38:BT46" si="53">($S38*BK$4)+$T38</f>
        <v>8.5239342105263169</v>
      </c>
      <c r="BL38" s="93">
        <f t="shared" si="53"/>
        <v>8.5120789473684226</v>
      </c>
      <c r="BM38" s="93">
        <f t="shared" si="53"/>
        <v>8.5002236842105283</v>
      </c>
      <c r="BN38" s="93">
        <f t="shared" si="53"/>
        <v>8.4883684210526322</v>
      </c>
      <c r="BO38" s="93">
        <f t="shared" si="53"/>
        <v>8.4765131578947379</v>
      </c>
      <c r="BP38" s="93">
        <f t="shared" si="53"/>
        <v>8.4646578947368436</v>
      </c>
      <c r="BQ38" s="93">
        <f t="shared" si="53"/>
        <v>8.4528026315789493</v>
      </c>
      <c r="BR38" s="93">
        <f t="shared" si="53"/>
        <v>8.4409473684210532</v>
      </c>
      <c r="BS38" s="93">
        <f t="shared" si="53"/>
        <v>8.4290921052631589</v>
      </c>
      <c r="BT38" s="93">
        <f t="shared" si="53"/>
        <v>8.4172368421052646</v>
      </c>
      <c r="BU38" s="93">
        <f t="shared" ref="BU38:CD46" si="54">($S38*BU$4)+$T38</f>
        <v>8.4053815789473703</v>
      </c>
      <c r="BV38" s="93">
        <f t="shared" si="54"/>
        <v>8.3935263157894742</v>
      </c>
      <c r="BW38" s="93">
        <f t="shared" si="54"/>
        <v>8.3816710526315799</v>
      </c>
      <c r="BX38" s="93">
        <f t="shared" si="54"/>
        <v>8.3698157894736855</v>
      </c>
      <c r="BY38" s="93">
        <f t="shared" si="54"/>
        <v>8.3579605263157912</v>
      </c>
      <c r="BZ38" s="93">
        <f t="shared" si="54"/>
        <v>8.3461052631578969</v>
      </c>
      <c r="CA38" s="93">
        <f t="shared" si="54"/>
        <v>8.3342500000000008</v>
      </c>
      <c r="CB38" s="93">
        <f t="shared" si="54"/>
        <v>8.3223947368421065</v>
      </c>
      <c r="CC38" s="93">
        <f t="shared" si="54"/>
        <v>8.3105394736842122</v>
      </c>
      <c r="CD38" s="93">
        <f t="shared" si="54"/>
        <v>8.2986842105263179</v>
      </c>
      <c r="CE38" s="93">
        <f t="shared" ref="CE38:CM46" si="55">($S38*CE$4)+$T38</f>
        <v>8.2868289473684218</v>
      </c>
      <c r="CF38" s="93">
        <f t="shared" si="55"/>
        <v>8.2749736842105275</v>
      </c>
      <c r="CG38" s="93">
        <f t="shared" si="55"/>
        <v>8.2631184210526332</v>
      </c>
      <c r="CH38" s="93">
        <f t="shared" si="55"/>
        <v>8.2512631578947389</v>
      </c>
      <c r="CI38" s="93">
        <f t="shared" si="55"/>
        <v>8.2394078947368428</v>
      </c>
      <c r="CJ38" s="93">
        <f t="shared" si="55"/>
        <v>8.2275526315789484</v>
      </c>
      <c r="CK38" s="93">
        <f t="shared" si="55"/>
        <v>8.2156973684210541</v>
      </c>
      <c r="CL38" s="93">
        <f t="shared" si="55"/>
        <v>8.2038421052631598</v>
      </c>
      <c r="CM38" s="93">
        <f t="shared" si="55"/>
        <v>8.1919868421052655</v>
      </c>
      <c r="CN38" s="93">
        <f t="shared" si="22"/>
        <v>8.1801315789473694</v>
      </c>
    </row>
    <row r="39" spans="1:92" x14ac:dyDescent="0.25">
      <c r="A39">
        <v>20</v>
      </c>
      <c r="B39" s="42">
        <v>0.4</v>
      </c>
      <c r="C39" s="50" t="str">
        <f t="shared" si="4"/>
        <v>20.4 'C</v>
      </c>
      <c r="D39" s="51">
        <v>8.99</v>
      </c>
      <c r="E39" s="56">
        <f t="shared" si="5"/>
        <v>8.9308552631578948</v>
      </c>
      <c r="F39" s="56">
        <f t="shared" si="6"/>
        <v>8.8717105263157894</v>
      </c>
      <c r="G39" s="56">
        <f t="shared" si="7"/>
        <v>8.812565789473684</v>
      </c>
      <c r="H39" s="71">
        <f t="shared" si="8"/>
        <v>8.7534210526315785</v>
      </c>
      <c r="I39" s="65">
        <f t="shared" si="9"/>
        <v>8.6942763157894731</v>
      </c>
      <c r="J39" s="64">
        <f t="shared" si="10"/>
        <v>8.6351315789473677</v>
      </c>
      <c r="K39" s="56">
        <f t="shared" si="11"/>
        <v>8.5759868421052641</v>
      </c>
      <c r="L39" s="56">
        <f t="shared" si="12"/>
        <v>8.5168421052631569</v>
      </c>
      <c r="M39" s="56">
        <f t="shared" si="13"/>
        <v>8.4576973684210532</v>
      </c>
      <c r="N39" s="56">
        <f t="shared" si="1"/>
        <v>8.3985526315789478</v>
      </c>
      <c r="O39" s="56">
        <f t="shared" si="14"/>
        <v>8.3394078947368424</v>
      </c>
      <c r="P39" s="56">
        <f t="shared" si="15"/>
        <v>8.280263157894737</v>
      </c>
      <c r="Q39" s="49">
        <f t="shared" si="16"/>
        <v>8.2211184210526316</v>
      </c>
      <c r="R39" s="49">
        <f t="shared" si="17"/>
        <v>8.1619736842105262</v>
      </c>
      <c r="S39">
        <f t="shared" si="18"/>
        <v>1.1828947368421048E-2</v>
      </c>
      <c r="T39">
        <f t="shared" si="19"/>
        <v>1.7763568394002505E-15</v>
      </c>
      <c r="U39">
        <v>20.399999999999999</v>
      </c>
      <c r="V39" s="93">
        <f t="shared" si="23"/>
        <v>8.9899999999999984</v>
      </c>
      <c r="W39" s="93">
        <f t="shared" si="24"/>
        <v>8.978171052631577</v>
      </c>
      <c r="X39" s="93">
        <f t="shared" si="25"/>
        <v>8.9663421052631556</v>
      </c>
      <c r="Y39" s="93">
        <f t="shared" si="26"/>
        <v>8.9545131578947359</v>
      </c>
      <c r="Z39" s="93">
        <f t="shared" si="27"/>
        <v>8.9426842105263145</v>
      </c>
      <c r="AA39" s="93">
        <f t="shared" si="28"/>
        <v>8.930855263157893</v>
      </c>
      <c r="AB39" s="93">
        <f t="shared" si="31"/>
        <v>8.9190263157894716</v>
      </c>
      <c r="AC39" s="93">
        <f t="shared" si="31"/>
        <v>8.9071973684210519</v>
      </c>
      <c r="AD39" s="93">
        <f t="shared" si="31"/>
        <v>8.8953684210526305</v>
      </c>
      <c r="AE39" s="93">
        <f t="shared" si="31"/>
        <v>8.883539473684209</v>
      </c>
      <c r="AF39" s="93">
        <f t="shared" si="31"/>
        <v>8.8717105263157876</v>
      </c>
      <c r="AG39" s="93">
        <f t="shared" si="44"/>
        <v>8.8598815789473662</v>
      </c>
      <c r="AH39" s="93">
        <f t="shared" si="44"/>
        <v>8.8480526315789465</v>
      </c>
      <c r="AI39" s="93">
        <f t="shared" si="44"/>
        <v>8.8362236842105251</v>
      </c>
      <c r="AJ39" s="93">
        <f t="shared" si="44"/>
        <v>8.8243947368421036</v>
      </c>
      <c r="AK39" s="93">
        <f t="shared" si="44"/>
        <v>8.8125657894736822</v>
      </c>
      <c r="AL39" s="93">
        <f t="shared" si="45"/>
        <v>8.8007368421052625</v>
      </c>
      <c r="AM39" s="93">
        <f t="shared" si="33"/>
        <v>8.7889078947368411</v>
      </c>
      <c r="AN39" s="93">
        <f t="shared" si="33"/>
        <v>8.7770789473684196</v>
      </c>
      <c r="AO39" s="93">
        <f t="shared" si="33"/>
        <v>8.7652499999999982</v>
      </c>
      <c r="AP39" s="93">
        <f t="shared" si="33"/>
        <v>8.7534210526315768</v>
      </c>
      <c r="AQ39" s="93">
        <f t="shared" si="51"/>
        <v>8.7415921052631571</v>
      </c>
      <c r="AR39" s="93">
        <f t="shared" si="51"/>
        <v>8.7297631578947357</v>
      </c>
      <c r="AS39" s="93">
        <f t="shared" si="51"/>
        <v>8.7179342105263142</v>
      </c>
      <c r="AT39" s="93">
        <f t="shared" si="51"/>
        <v>8.7061052631578928</v>
      </c>
      <c r="AU39" s="93">
        <f t="shared" si="51"/>
        <v>8.6942763157894731</v>
      </c>
      <c r="AV39" s="93">
        <f t="shared" si="51"/>
        <v>8.6824473684210517</v>
      </c>
      <c r="AW39" s="93">
        <f t="shared" si="51"/>
        <v>8.6706184210526303</v>
      </c>
      <c r="AX39" s="93">
        <f t="shared" si="51"/>
        <v>8.6587894736842088</v>
      </c>
      <c r="AY39" s="93">
        <f t="shared" si="51"/>
        <v>8.6469605263157874</v>
      </c>
      <c r="AZ39" s="93">
        <f t="shared" si="51"/>
        <v>8.6351315789473677</v>
      </c>
      <c r="BA39" s="93">
        <f t="shared" si="52"/>
        <v>8.6233026315789463</v>
      </c>
      <c r="BB39" s="93">
        <f t="shared" si="52"/>
        <v>8.6114736842105248</v>
      </c>
      <c r="BC39" s="93">
        <f t="shared" si="52"/>
        <v>8.5996447368421034</v>
      </c>
      <c r="BD39" s="93">
        <f t="shared" si="52"/>
        <v>8.587815789473682</v>
      </c>
      <c r="BE39" s="93">
        <f t="shared" si="52"/>
        <v>8.5759868421052623</v>
      </c>
      <c r="BF39" s="93">
        <f t="shared" si="52"/>
        <v>8.5641578947368409</v>
      </c>
      <c r="BG39" s="93">
        <f t="shared" si="52"/>
        <v>8.5523289473684194</v>
      </c>
      <c r="BH39" s="93">
        <f t="shared" si="52"/>
        <v>8.540499999999998</v>
      </c>
      <c r="BI39" s="93">
        <f t="shared" si="52"/>
        <v>8.5286710526315783</v>
      </c>
      <c r="BJ39" s="93">
        <f t="shared" si="52"/>
        <v>8.5168421052631569</v>
      </c>
      <c r="BK39" s="93">
        <f t="shared" si="53"/>
        <v>8.5050131578947354</v>
      </c>
      <c r="BL39" s="93">
        <f t="shared" si="53"/>
        <v>8.493184210526314</v>
      </c>
      <c r="BM39" s="93">
        <f t="shared" si="53"/>
        <v>8.4813552631578926</v>
      </c>
      <c r="BN39" s="93">
        <f t="shared" si="53"/>
        <v>8.4695263157894729</v>
      </c>
      <c r="BO39" s="93">
        <f t="shared" si="53"/>
        <v>8.4576973684210515</v>
      </c>
      <c r="BP39" s="93">
        <f t="shared" si="53"/>
        <v>8.44586842105263</v>
      </c>
      <c r="BQ39" s="93">
        <f t="shared" si="53"/>
        <v>8.4340394736842086</v>
      </c>
      <c r="BR39" s="93">
        <f t="shared" si="53"/>
        <v>8.4222105263157889</v>
      </c>
      <c r="BS39" s="93">
        <f t="shared" si="53"/>
        <v>8.4103815789473675</v>
      </c>
      <c r="BT39" s="93">
        <f t="shared" si="53"/>
        <v>8.398552631578946</v>
      </c>
      <c r="BU39" s="93">
        <f t="shared" si="54"/>
        <v>8.3867236842105246</v>
      </c>
      <c r="BV39" s="93">
        <f t="shared" si="54"/>
        <v>8.3748947368421032</v>
      </c>
      <c r="BW39" s="93">
        <f t="shared" si="54"/>
        <v>8.3630657894736835</v>
      </c>
      <c r="BX39" s="93">
        <f t="shared" si="54"/>
        <v>8.3512368421052621</v>
      </c>
      <c r="BY39" s="93">
        <f t="shared" si="54"/>
        <v>8.3394078947368406</v>
      </c>
      <c r="BZ39" s="93">
        <f t="shared" si="54"/>
        <v>8.3275789473684192</v>
      </c>
      <c r="CA39" s="93">
        <f t="shared" si="54"/>
        <v>8.3157499999999995</v>
      </c>
      <c r="CB39" s="93">
        <f t="shared" si="54"/>
        <v>8.3039210526315781</v>
      </c>
      <c r="CC39" s="93">
        <f t="shared" si="54"/>
        <v>8.2920921052631567</v>
      </c>
      <c r="CD39" s="93">
        <f t="shared" si="54"/>
        <v>8.2802631578947352</v>
      </c>
      <c r="CE39" s="93">
        <f t="shared" si="55"/>
        <v>8.2684342105263138</v>
      </c>
      <c r="CF39" s="93">
        <f t="shared" si="55"/>
        <v>8.2566052631578941</v>
      </c>
      <c r="CG39" s="93">
        <f t="shared" si="55"/>
        <v>8.2447763157894727</v>
      </c>
      <c r="CH39" s="93">
        <f t="shared" si="55"/>
        <v>8.2329473684210512</v>
      </c>
      <c r="CI39" s="93">
        <f t="shared" si="55"/>
        <v>8.2211184210526298</v>
      </c>
      <c r="CJ39" s="93">
        <f t="shared" si="55"/>
        <v>8.2092894736842101</v>
      </c>
      <c r="CK39" s="93">
        <f t="shared" si="55"/>
        <v>8.1974605263157887</v>
      </c>
      <c r="CL39" s="93">
        <f t="shared" si="55"/>
        <v>8.1856315789473673</v>
      </c>
      <c r="CM39" s="93">
        <f t="shared" si="55"/>
        <v>8.1738026315789458</v>
      </c>
      <c r="CN39" s="93">
        <f t="shared" si="22"/>
        <v>8.1619736842105244</v>
      </c>
    </row>
    <row r="40" spans="1:92" x14ac:dyDescent="0.25">
      <c r="A40">
        <v>20</v>
      </c>
      <c r="B40" s="42">
        <v>0.5</v>
      </c>
      <c r="C40" s="50" t="str">
        <f t="shared" si="4"/>
        <v>20.5 'C</v>
      </c>
      <c r="D40" s="87">
        <v>8.9700000000000006</v>
      </c>
      <c r="E40" s="56">
        <f t="shared" si="5"/>
        <v>8.9109868421052649</v>
      </c>
      <c r="F40" s="56">
        <f t="shared" si="6"/>
        <v>8.8519736842105274</v>
      </c>
      <c r="G40" s="56">
        <f t="shared" si="7"/>
        <v>8.7929605263157899</v>
      </c>
      <c r="H40" s="71">
        <f t="shared" si="8"/>
        <v>8.7339473684210542</v>
      </c>
      <c r="I40" s="65">
        <f t="shared" si="9"/>
        <v>8.6749342105263167</v>
      </c>
      <c r="J40" s="64">
        <f t="shared" si="10"/>
        <v>8.6159210526315793</v>
      </c>
      <c r="K40" s="56">
        <f t="shared" si="11"/>
        <v>8.5569078947368435</v>
      </c>
      <c r="L40" s="56">
        <f t="shared" si="12"/>
        <v>8.4978947368421061</v>
      </c>
      <c r="M40" s="56">
        <f t="shared" si="13"/>
        <v>8.4388815789473686</v>
      </c>
      <c r="N40" s="56">
        <f t="shared" si="1"/>
        <v>8.3798684210526329</v>
      </c>
      <c r="O40" s="56">
        <f t="shared" si="14"/>
        <v>8.3208552631578954</v>
      </c>
      <c r="P40" s="56">
        <f t="shared" si="15"/>
        <v>8.2618421052631579</v>
      </c>
      <c r="Q40" s="49">
        <f t="shared" si="16"/>
        <v>8.2028289473684222</v>
      </c>
      <c r="R40" s="49">
        <f t="shared" si="17"/>
        <v>8.1438157894736847</v>
      </c>
      <c r="S40">
        <f t="shared" si="18"/>
        <v>1.1802631578947379E-2</v>
      </c>
      <c r="T40">
        <f t="shared" si="19"/>
        <v>-5.3290705182007514E-15</v>
      </c>
      <c r="U40">
        <v>20.5</v>
      </c>
      <c r="V40" s="93">
        <f t="shared" si="23"/>
        <v>8.9700000000000024</v>
      </c>
      <c r="W40" s="93">
        <f t="shared" si="24"/>
        <v>8.9581973684210556</v>
      </c>
      <c r="X40" s="93">
        <f t="shared" si="25"/>
        <v>8.9463947368421071</v>
      </c>
      <c r="Y40" s="93">
        <f t="shared" si="26"/>
        <v>8.9345921052631603</v>
      </c>
      <c r="Z40" s="93">
        <f t="shared" si="27"/>
        <v>8.9227894736842135</v>
      </c>
      <c r="AA40" s="93">
        <f t="shared" si="28"/>
        <v>8.9109868421052649</v>
      </c>
      <c r="AB40" s="93">
        <f t="shared" si="31"/>
        <v>8.8991842105263181</v>
      </c>
      <c r="AC40" s="93">
        <f t="shared" si="31"/>
        <v>8.8873815789473714</v>
      </c>
      <c r="AD40" s="93">
        <f t="shared" si="31"/>
        <v>8.8755789473684228</v>
      </c>
      <c r="AE40" s="93">
        <f t="shared" si="31"/>
        <v>8.863776315789476</v>
      </c>
      <c r="AF40" s="93">
        <f t="shared" si="31"/>
        <v>8.8519736842105292</v>
      </c>
      <c r="AG40" s="93">
        <f t="shared" si="44"/>
        <v>8.8401710526315807</v>
      </c>
      <c r="AH40" s="93">
        <f t="shared" si="44"/>
        <v>8.8283684210526339</v>
      </c>
      <c r="AI40" s="93">
        <f t="shared" si="44"/>
        <v>8.8165657894736871</v>
      </c>
      <c r="AJ40" s="93">
        <f t="shared" si="44"/>
        <v>8.8047631578947385</v>
      </c>
      <c r="AK40" s="93">
        <f t="shared" si="44"/>
        <v>8.7929605263157917</v>
      </c>
      <c r="AL40" s="93">
        <f t="shared" si="45"/>
        <v>8.7811578947368449</v>
      </c>
      <c r="AM40" s="93">
        <f t="shared" si="33"/>
        <v>8.7693552631578964</v>
      </c>
      <c r="AN40" s="93">
        <f t="shared" si="33"/>
        <v>8.7575526315789496</v>
      </c>
      <c r="AO40" s="93">
        <f t="shared" si="33"/>
        <v>8.7457500000000028</v>
      </c>
      <c r="AP40" s="93">
        <f t="shared" si="33"/>
        <v>8.7339473684210542</v>
      </c>
      <c r="AQ40" s="93">
        <f t="shared" si="51"/>
        <v>8.7221447368421074</v>
      </c>
      <c r="AR40" s="93">
        <f t="shared" si="51"/>
        <v>8.7103421052631607</v>
      </c>
      <c r="AS40" s="93">
        <f t="shared" si="51"/>
        <v>8.6985394736842121</v>
      </c>
      <c r="AT40" s="93">
        <f t="shared" si="51"/>
        <v>8.6867368421052653</v>
      </c>
      <c r="AU40" s="93">
        <f t="shared" si="51"/>
        <v>8.6749342105263185</v>
      </c>
      <c r="AV40" s="93">
        <f t="shared" si="51"/>
        <v>8.66313157894737</v>
      </c>
      <c r="AW40" s="93">
        <f t="shared" si="51"/>
        <v>8.6513289473684232</v>
      </c>
      <c r="AX40" s="93">
        <f t="shared" si="51"/>
        <v>8.6395263157894764</v>
      </c>
      <c r="AY40" s="93">
        <f t="shared" si="51"/>
        <v>8.6277236842105278</v>
      </c>
      <c r="AZ40" s="93">
        <f t="shared" si="51"/>
        <v>8.615921052631581</v>
      </c>
      <c r="BA40" s="93">
        <f t="shared" si="52"/>
        <v>8.6041184210526342</v>
      </c>
      <c r="BB40" s="93">
        <f t="shared" si="52"/>
        <v>8.5923157894736857</v>
      </c>
      <c r="BC40" s="93">
        <f t="shared" si="52"/>
        <v>8.5805131578947389</v>
      </c>
      <c r="BD40" s="93">
        <f t="shared" si="52"/>
        <v>8.5687105263157921</v>
      </c>
      <c r="BE40" s="93">
        <f t="shared" si="52"/>
        <v>8.5569078947368435</v>
      </c>
      <c r="BF40" s="93">
        <f t="shared" si="52"/>
        <v>8.5451052631578968</v>
      </c>
      <c r="BG40" s="93">
        <f t="shared" si="52"/>
        <v>8.53330263157895</v>
      </c>
      <c r="BH40" s="93">
        <f t="shared" si="52"/>
        <v>8.5215000000000014</v>
      </c>
      <c r="BI40" s="93">
        <f t="shared" si="52"/>
        <v>8.5096973684210546</v>
      </c>
      <c r="BJ40" s="93">
        <f t="shared" si="52"/>
        <v>8.4978947368421078</v>
      </c>
      <c r="BK40" s="93">
        <f t="shared" si="53"/>
        <v>8.4860921052631593</v>
      </c>
      <c r="BL40" s="93">
        <f t="shared" si="53"/>
        <v>8.4742894736842125</v>
      </c>
      <c r="BM40" s="93">
        <f t="shared" si="53"/>
        <v>8.4624868421052657</v>
      </c>
      <c r="BN40" s="93">
        <f t="shared" si="53"/>
        <v>8.4506842105263171</v>
      </c>
      <c r="BO40" s="93">
        <f t="shared" si="53"/>
        <v>8.4388815789473703</v>
      </c>
      <c r="BP40" s="93">
        <f t="shared" si="53"/>
        <v>8.4270789473684236</v>
      </c>
      <c r="BQ40" s="93">
        <f t="shared" si="53"/>
        <v>8.415276315789475</v>
      </c>
      <c r="BR40" s="93">
        <f t="shared" si="53"/>
        <v>8.4034736842105282</v>
      </c>
      <c r="BS40" s="93">
        <f t="shared" si="53"/>
        <v>8.3916710526315814</v>
      </c>
      <c r="BT40" s="93">
        <f t="shared" si="53"/>
        <v>8.3798684210526329</v>
      </c>
      <c r="BU40" s="93">
        <f t="shared" si="54"/>
        <v>8.3680657894736861</v>
      </c>
      <c r="BV40" s="93">
        <f t="shared" si="54"/>
        <v>8.3562631578947393</v>
      </c>
      <c r="BW40" s="93">
        <f t="shared" si="54"/>
        <v>8.3444605263157907</v>
      </c>
      <c r="BX40" s="93">
        <f t="shared" si="54"/>
        <v>8.3326578947368439</v>
      </c>
      <c r="BY40" s="93">
        <f t="shared" si="54"/>
        <v>8.3208552631578971</v>
      </c>
      <c r="BZ40" s="93">
        <f t="shared" si="54"/>
        <v>8.3090526315789486</v>
      </c>
      <c r="CA40" s="93">
        <f t="shared" si="54"/>
        <v>8.2972500000000018</v>
      </c>
      <c r="CB40" s="93">
        <f t="shared" si="54"/>
        <v>8.285447368421055</v>
      </c>
      <c r="CC40" s="93">
        <f t="shared" si="54"/>
        <v>8.2736447368421064</v>
      </c>
      <c r="CD40" s="93">
        <f t="shared" si="54"/>
        <v>8.2618421052631597</v>
      </c>
      <c r="CE40" s="93">
        <f t="shared" si="55"/>
        <v>8.2500394736842129</v>
      </c>
      <c r="CF40" s="93">
        <f t="shared" si="55"/>
        <v>8.2382368421052643</v>
      </c>
      <c r="CG40" s="93">
        <f t="shared" si="55"/>
        <v>8.2264342105263175</v>
      </c>
      <c r="CH40" s="93">
        <f t="shared" si="55"/>
        <v>8.2146315789473707</v>
      </c>
      <c r="CI40" s="93">
        <f t="shared" si="55"/>
        <v>8.2028289473684222</v>
      </c>
      <c r="CJ40" s="93">
        <f t="shared" si="55"/>
        <v>8.1910263157894754</v>
      </c>
      <c r="CK40" s="93">
        <f t="shared" si="55"/>
        <v>8.1792236842105286</v>
      </c>
      <c r="CL40" s="93">
        <f t="shared" si="55"/>
        <v>8.16742105263158</v>
      </c>
      <c r="CM40" s="93">
        <f t="shared" si="55"/>
        <v>8.1556184210526332</v>
      </c>
      <c r="CN40" s="93">
        <f t="shared" si="22"/>
        <v>8.1438157894736865</v>
      </c>
    </row>
    <row r="41" spans="1:92" x14ac:dyDescent="0.25">
      <c r="A41">
        <v>20</v>
      </c>
      <c r="B41" s="42">
        <v>0.6</v>
      </c>
      <c r="C41" s="50" t="str">
        <f t="shared" si="4"/>
        <v>20.6 'C</v>
      </c>
      <c r="D41" s="87">
        <v>8.9499999999999993</v>
      </c>
      <c r="E41" s="56">
        <f t="shared" si="5"/>
        <v>8.8911184210526315</v>
      </c>
      <c r="F41" s="56">
        <f t="shared" si="6"/>
        <v>8.8322368421052619</v>
      </c>
      <c r="G41" s="56">
        <f t="shared" si="7"/>
        <v>8.7733552631578942</v>
      </c>
      <c r="H41" s="71">
        <f t="shared" si="8"/>
        <v>8.7144736842105264</v>
      </c>
      <c r="I41" s="65">
        <f t="shared" si="9"/>
        <v>8.6555921052631568</v>
      </c>
      <c r="J41" s="64">
        <f t="shared" si="10"/>
        <v>8.596710526315789</v>
      </c>
      <c r="K41" s="56">
        <f t="shared" si="11"/>
        <v>8.5378289473684212</v>
      </c>
      <c r="L41" s="56">
        <f t="shared" si="12"/>
        <v>8.4789473684210517</v>
      </c>
      <c r="M41" s="56">
        <f t="shared" si="13"/>
        <v>8.4200657894736839</v>
      </c>
      <c r="N41" s="56">
        <f t="shared" si="1"/>
        <v>8.3611842105263161</v>
      </c>
      <c r="O41" s="56">
        <f t="shared" si="14"/>
        <v>8.3023026315789465</v>
      </c>
      <c r="P41" s="56">
        <f t="shared" si="15"/>
        <v>8.2434210526315788</v>
      </c>
      <c r="Q41" s="49">
        <f t="shared" si="16"/>
        <v>8.1845394736842092</v>
      </c>
      <c r="R41" s="49">
        <f t="shared" si="17"/>
        <v>8.1256578947368414</v>
      </c>
      <c r="S41">
        <f t="shared" si="18"/>
        <v>1.1776315789473683E-2</v>
      </c>
      <c r="T41">
        <f t="shared" si="19"/>
        <v>-1.7763568394002505E-15</v>
      </c>
      <c r="U41">
        <v>20.6</v>
      </c>
      <c r="V41" s="93">
        <f t="shared" si="23"/>
        <v>8.9499999999999975</v>
      </c>
      <c r="W41" s="93">
        <f t="shared" si="24"/>
        <v>8.9382236842105236</v>
      </c>
      <c r="X41" s="93">
        <f t="shared" si="25"/>
        <v>8.9264473684210497</v>
      </c>
      <c r="Y41" s="93">
        <f t="shared" si="26"/>
        <v>8.9146710526315758</v>
      </c>
      <c r="Z41" s="93">
        <f t="shared" si="27"/>
        <v>8.9028947368421036</v>
      </c>
      <c r="AA41" s="93">
        <f t="shared" si="28"/>
        <v>8.8911184210526297</v>
      </c>
      <c r="AB41" s="93">
        <f t="shared" si="31"/>
        <v>8.8793421052631558</v>
      </c>
      <c r="AC41" s="93">
        <f t="shared" si="31"/>
        <v>8.8675657894736819</v>
      </c>
      <c r="AD41" s="93">
        <f t="shared" si="31"/>
        <v>8.855789473684208</v>
      </c>
      <c r="AE41" s="93">
        <f t="shared" si="31"/>
        <v>8.8440131578947341</v>
      </c>
      <c r="AF41" s="93">
        <f t="shared" si="31"/>
        <v>8.8322368421052602</v>
      </c>
      <c r="AG41" s="93">
        <f t="shared" si="44"/>
        <v>8.8204605263157863</v>
      </c>
      <c r="AH41" s="93">
        <f t="shared" si="44"/>
        <v>8.8086842105263141</v>
      </c>
      <c r="AI41" s="93">
        <f t="shared" si="44"/>
        <v>8.7969078947368402</v>
      </c>
      <c r="AJ41" s="93">
        <f t="shared" si="44"/>
        <v>8.7851315789473663</v>
      </c>
      <c r="AK41" s="93">
        <f t="shared" si="44"/>
        <v>8.7733552631578924</v>
      </c>
      <c r="AL41" s="93">
        <f t="shared" si="45"/>
        <v>8.7615789473684185</v>
      </c>
      <c r="AM41" s="93">
        <f t="shared" si="33"/>
        <v>8.7498026315789446</v>
      </c>
      <c r="AN41" s="93">
        <f t="shared" si="33"/>
        <v>8.7380263157894706</v>
      </c>
      <c r="AO41" s="93">
        <f t="shared" si="33"/>
        <v>8.7262499999999967</v>
      </c>
      <c r="AP41" s="93">
        <f t="shared" si="33"/>
        <v>8.7144736842105246</v>
      </c>
      <c r="AQ41" s="93">
        <f t="shared" si="51"/>
        <v>8.7026973684210507</v>
      </c>
      <c r="AR41" s="93">
        <f t="shared" si="51"/>
        <v>8.6909210526315768</v>
      </c>
      <c r="AS41" s="93">
        <f t="shared" si="51"/>
        <v>8.6791447368421029</v>
      </c>
      <c r="AT41" s="93">
        <f t="shared" si="51"/>
        <v>8.6673684210526289</v>
      </c>
      <c r="AU41" s="93">
        <f t="shared" si="51"/>
        <v>8.655592105263155</v>
      </c>
      <c r="AV41" s="93">
        <f t="shared" si="51"/>
        <v>8.6438157894736811</v>
      </c>
      <c r="AW41" s="93">
        <f t="shared" si="51"/>
        <v>8.632039473684209</v>
      </c>
      <c r="AX41" s="93">
        <f t="shared" si="51"/>
        <v>8.6202631578947351</v>
      </c>
      <c r="AY41" s="93">
        <f t="shared" si="51"/>
        <v>8.6084868421052612</v>
      </c>
      <c r="AZ41" s="93">
        <f t="shared" si="51"/>
        <v>8.5967105263157872</v>
      </c>
      <c r="BA41" s="93">
        <f t="shared" si="52"/>
        <v>8.5849342105263133</v>
      </c>
      <c r="BB41" s="93">
        <f t="shared" si="52"/>
        <v>8.5731578947368394</v>
      </c>
      <c r="BC41" s="93">
        <f t="shared" si="52"/>
        <v>8.5613815789473655</v>
      </c>
      <c r="BD41" s="93">
        <f t="shared" si="52"/>
        <v>8.5496052631578916</v>
      </c>
      <c r="BE41" s="93">
        <f t="shared" si="52"/>
        <v>8.5378289473684195</v>
      </c>
      <c r="BF41" s="93">
        <f t="shared" si="52"/>
        <v>8.5260526315789456</v>
      </c>
      <c r="BG41" s="93">
        <f t="shared" si="52"/>
        <v>8.5142763157894716</v>
      </c>
      <c r="BH41" s="93">
        <f t="shared" si="52"/>
        <v>8.5024999999999977</v>
      </c>
      <c r="BI41" s="93">
        <f t="shared" si="52"/>
        <v>8.4907236842105238</v>
      </c>
      <c r="BJ41" s="93">
        <f t="shared" si="52"/>
        <v>8.4789473684210499</v>
      </c>
      <c r="BK41" s="93">
        <f t="shared" si="53"/>
        <v>8.467171052631576</v>
      </c>
      <c r="BL41" s="93">
        <f t="shared" si="53"/>
        <v>8.4553947368421021</v>
      </c>
      <c r="BM41" s="93">
        <f t="shared" si="53"/>
        <v>8.4436184210526299</v>
      </c>
      <c r="BN41" s="93">
        <f t="shared" si="53"/>
        <v>8.431842105263156</v>
      </c>
      <c r="BO41" s="93">
        <f t="shared" si="53"/>
        <v>8.4200657894736821</v>
      </c>
      <c r="BP41" s="93">
        <f t="shared" si="53"/>
        <v>8.4082894736842082</v>
      </c>
      <c r="BQ41" s="93">
        <f t="shared" si="53"/>
        <v>8.3965131578947343</v>
      </c>
      <c r="BR41" s="93">
        <f t="shared" si="53"/>
        <v>8.3847368421052604</v>
      </c>
      <c r="BS41" s="93">
        <f t="shared" si="53"/>
        <v>8.3729605263157865</v>
      </c>
      <c r="BT41" s="93">
        <f t="shared" si="53"/>
        <v>8.3611842105263126</v>
      </c>
      <c r="BU41" s="93">
        <f t="shared" si="54"/>
        <v>8.3494078947368404</v>
      </c>
      <c r="BV41" s="93">
        <f t="shared" si="54"/>
        <v>8.3376315789473665</v>
      </c>
      <c r="BW41" s="93">
        <f t="shared" si="54"/>
        <v>8.3258552631578926</v>
      </c>
      <c r="BX41" s="93">
        <f t="shared" si="54"/>
        <v>8.3140789473684187</v>
      </c>
      <c r="BY41" s="93">
        <f t="shared" si="54"/>
        <v>8.3023026315789448</v>
      </c>
      <c r="BZ41" s="93">
        <f t="shared" si="54"/>
        <v>8.2905263157894709</v>
      </c>
      <c r="CA41" s="93">
        <f t="shared" si="54"/>
        <v>8.2787499999999969</v>
      </c>
      <c r="CB41" s="93">
        <f t="shared" si="54"/>
        <v>8.2669736842105248</v>
      </c>
      <c r="CC41" s="93">
        <f t="shared" si="54"/>
        <v>8.2551973684210509</v>
      </c>
      <c r="CD41" s="93">
        <f t="shared" si="54"/>
        <v>8.243421052631577</v>
      </c>
      <c r="CE41" s="93">
        <f t="shared" si="55"/>
        <v>8.2316447368421031</v>
      </c>
      <c r="CF41" s="93">
        <f t="shared" si="55"/>
        <v>8.2198684210526292</v>
      </c>
      <c r="CG41" s="93">
        <f t="shared" si="55"/>
        <v>8.2080921052631552</v>
      </c>
      <c r="CH41" s="93">
        <f t="shared" si="55"/>
        <v>8.1963157894736813</v>
      </c>
      <c r="CI41" s="93">
        <f t="shared" si="55"/>
        <v>8.1845394736842074</v>
      </c>
      <c r="CJ41" s="93">
        <f t="shared" si="55"/>
        <v>8.1727631578947353</v>
      </c>
      <c r="CK41" s="93">
        <f t="shared" si="55"/>
        <v>8.1609868421052614</v>
      </c>
      <c r="CL41" s="93">
        <f t="shared" si="55"/>
        <v>8.1492105263157875</v>
      </c>
      <c r="CM41" s="93">
        <f t="shared" si="55"/>
        <v>8.1374342105263135</v>
      </c>
      <c r="CN41" s="93">
        <f t="shared" si="22"/>
        <v>8.1256578947368396</v>
      </c>
    </row>
    <row r="42" spans="1:92" x14ac:dyDescent="0.25">
      <c r="A42">
        <v>20</v>
      </c>
      <c r="B42" s="42">
        <v>0.7</v>
      </c>
      <c r="C42" s="50" t="str">
        <f t="shared" si="4"/>
        <v>20.7 'C</v>
      </c>
      <c r="D42" s="87">
        <v>8.93</v>
      </c>
      <c r="E42" s="56">
        <f t="shared" si="5"/>
        <v>8.8712499999999999</v>
      </c>
      <c r="F42" s="56">
        <f t="shared" si="6"/>
        <v>8.8125</v>
      </c>
      <c r="G42" s="56">
        <f t="shared" si="7"/>
        <v>8.7537500000000001</v>
      </c>
      <c r="H42" s="71">
        <f t="shared" si="8"/>
        <v>8.6950000000000003</v>
      </c>
      <c r="I42" s="65">
        <f t="shared" si="9"/>
        <v>8.6362499999999986</v>
      </c>
      <c r="J42" s="64">
        <f t="shared" si="10"/>
        <v>8.5774999999999988</v>
      </c>
      <c r="K42" s="56">
        <f t="shared" si="11"/>
        <v>8.5187500000000007</v>
      </c>
      <c r="L42" s="56">
        <f t="shared" si="12"/>
        <v>8.4599999999999991</v>
      </c>
      <c r="M42" s="56">
        <f t="shared" si="13"/>
        <v>8.4012499999999992</v>
      </c>
      <c r="N42" s="56">
        <f t="shared" si="1"/>
        <v>8.3424999999999994</v>
      </c>
      <c r="O42" s="56">
        <f t="shared" si="14"/>
        <v>8.2837499999999995</v>
      </c>
      <c r="P42" s="56">
        <f t="shared" si="15"/>
        <v>8.2249999999999996</v>
      </c>
      <c r="Q42" s="49">
        <f t="shared" si="16"/>
        <v>8.1662499999999998</v>
      </c>
      <c r="R42" s="49">
        <f t="shared" si="17"/>
        <v>8.1074999999999999</v>
      </c>
      <c r="S42">
        <f t="shared" si="18"/>
        <v>1.1750000000000003E-2</v>
      </c>
      <c r="T42">
        <f t="shared" si="19"/>
        <v>-1.7763568394002505E-15</v>
      </c>
      <c r="U42">
        <v>20.7</v>
      </c>
      <c r="V42" s="93">
        <f t="shared" si="23"/>
        <v>8.9300000000000015</v>
      </c>
      <c r="W42" s="93">
        <f t="shared" si="24"/>
        <v>8.9182500000000005</v>
      </c>
      <c r="X42" s="93">
        <f t="shared" si="25"/>
        <v>8.9065000000000012</v>
      </c>
      <c r="Y42" s="93">
        <f t="shared" si="26"/>
        <v>8.8947500000000002</v>
      </c>
      <c r="Z42" s="93">
        <f t="shared" si="27"/>
        <v>8.8830000000000009</v>
      </c>
      <c r="AA42" s="93">
        <f t="shared" si="28"/>
        <v>8.8712500000000016</v>
      </c>
      <c r="AB42" s="93">
        <f t="shared" si="31"/>
        <v>8.8595000000000006</v>
      </c>
      <c r="AC42" s="93">
        <f t="shared" si="31"/>
        <v>8.8477500000000013</v>
      </c>
      <c r="AD42" s="93">
        <f t="shared" si="31"/>
        <v>8.8360000000000003</v>
      </c>
      <c r="AE42" s="93">
        <f t="shared" si="31"/>
        <v>8.824250000000001</v>
      </c>
      <c r="AF42" s="93">
        <f t="shared" si="31"/>
        <v>8.8125</v>
      </c>
      <c r="AG42" s="93">
        <f t="shared" si="44"/>
        <v>8.8007500000000007</v>
      </c>
      <c r="AH42" s="93">
        <f t="shared" si="44"/>
        <v>8.7890000000000015</v>
      </c>
      <c r="AI42" s="93">
        <f t="shared" si="44"/>
        <v>8.7772500000000004</v>
      </c>
      <c r="AJ42" s="93">
        <f t="shared" si="44"/>
        <v>8.7655000000000012</v>
      </c>
      <c r="AK42" s="93">
        <f t="shared" si="44"/>
        <v>8.7537500000000001</v>
      </c>
      <c r="AL42" s="93">
        <f t="shared" si="45"/>
        <v>8.7420000000000009</v>
      </c>
      <c r="AM42" s="93">
        <f t="shared" si="33"/>
        <v>8.7302500000000016</v>
      </c>
      <c r="AN42" s="93">
        <f t="shared" si="33"/>
        <v>8.7185000000000006</v>
      </c>
      <c r="AO42" s="93">
        <f t="shared" si="33"/>
        <v>8.7067500000000013</v>
      </c>
      <c r="AP42" s="93">
        <f t="shared" si="33"/>
        <v>8.6950000000000003</v>
      </c>
      <c r="AQ42" s="93">
        <f t="shared" si="51"/>
        <v>8.683250000000001</v>
      </c>
      <c r="AR42" s="93">
        <f t="shared" si="51"/>
        <v>8.6715</v>
      </c>
      <c r="AS42" s="93">
        <f t="shared" si="51"/>
        <v>8.6597500000000007</v>
      </c>
      <c r="AT42" s="93">
        <f t="shared" si="51"/>
        <v>8.6480000000000015</v>
      </c>
      <c r="AU42" s="93">
        <f t="shared" si="51"/>
        <v>8.6362500000000004</v>
      </c>
      <c r="AV42" s="93">
        <f t="shared" si="51"/>
        <v>8.6245000000000012</v>
      </c>
      <c r="AW42" s="93">
        <f t="shared" si="51"/>
        <v>8.6127500000000001</v>
      </c>
      <c r="AX42" s="93">
        <f t="shared" si="51"/>
        <v>8.6010000000000009</v>
      </c>
      <c r="AY42" s="93">
        <f t="shared" si="51"/>
        <v>8.5892500000000016</v>
      </c>
      <c r="AZ42" s="93">
        <f t="shared" si="51"/>
        <v>8.5775000000000006</v>
      </c>
      <c r="BA42" s="93">
        <f t="shared" si="52"/>
        <v>8.5657500000000013</v>
      </c>
      <c r="BB42" s="93">
        <f t="shared" si="52"/>
        <v>8.5540000000000003</v>
      </c>
      <c r="BC42" s="93">
        <f t="shared" si="52"/>
        <v>8.542250000000001</v>
      </c>
      <c r="BD42" s="93">
        <f t="shared" si="52"/>
        <v>8.5305</v>
      </c>
      <c r="BE42" s="93">
        <f t="shared" si="52"/>
        <v>8.5187500000000007</v>
      </c>
      <c r="BF42" s="93">
        <f t="shared" si="52"/>
        <v>8.5070000000000014</v>
      </c>
      <c r="BG42" s="93">
        <f t="shared" si="52"/>
        <v>8.4952500000000004</v>
      </c>
      <c r="BH42" s="93">
        <f t="shared" si="52"/>
        <v>8.4835000000000012</v>
      </c>
      <c r="BI42" s="93">
        <f t="shared" si="52"/>
        <v>8.4717500000000001</v>
      </c>
      <c r="BJ42" s="93">
        <f t="shared" si="52"/>
        <v>8.4600000000000009</v>
      </c>
      <c r="BK42" s="93">
        <f t="shared" si="53"/>
        <v>8.4482500000000016</v>
      </c>
      <c r="BL42" s="93">
        <f t="shared" si="53"/>
        <v>8.4365000000000006</v>
      </c>
      <c r="BM42" s="93">
        <f t="shared" si="53"/>
        <v>8.4247500000000013</v>
      </c>
      <c r="BN42" s="93">
        <f t="shared" si="53"/>
        <v>8.4130000000000003</v>
      </c>
      <c r="BO42" s="93">
        <f t="shared" si="53"/>
        <v>8.401250000000001</v>
      </c>
      <c r="BP42" s="93">
        <f t="shared" si="53"/>
        <v>8.3895</v>
      </c>
      <c r="BQ42" s="93">
        <f t="shared" si="53"/>
        <v>8.3777500000000007</v>
      </c>
      <c r="BR42" s="93">
        <f t="shared" si="53"/>
        <v>8.3660000000000014</v>
      </c>
      <c r="BS42" s="93">
        <f t="shared" si="53"/>
        <v>8.3542500000000004</v>
      </c>
      <c r="BT42" s="93">
        <f t="shared" si="53"/>
        <v>8.3425000000000011</v>
      </c>
      <c r="BU42" s="93">
        <f t="shared" si="54"/>
        <v>8.3307500000000001</v>
      </c>
      <c r="BV42" s="93">
        <f t="shared" si="54"/>
        <v>8.3190000000000008</v>
      </c>
      <c r="BW42" s="93">
        <f t="shared" si="54"/>
        <v>8.3072500000000016</v>
      </c>
      <c r="BX42" s="93">
        <f t="shared" si="54"/>
        <v>8.2955000000000005</v>
      </c>
      <c r="BY42" s="93">
        <f t="shared" si="54"/>
        <v>8.2837500000000013</v>
      </c>
      <c r="BZ42" s="93">
        <f t="shared" si="54"/>
        <v>8.2720000000000002</v>
      </c>
      <c r="CA42" s="93">
        <f t="shared" si="54"/>
        <v>8.260250000000001</v>
      </c>
      <c r="CB42" s="93">
        <f t="shared" si="54"/>
        <v>8.2484999999999999</v>
      </c>
      <c r="CC42" s="93">
        <f t="shared" si="54"/>
        <v>8.2367500000000007</v>
      </c>
      <c r="CD42" s="93">
        <f t="shared" si="54"/>
        <v>8.2250000000000014</v>
      </c>
      <c r="CE42" s="93">
        <f t="shared" si="55"/>
        <v>8.2132500000000004</v>
      </c>
      <c r="CF42" s="93">
        <f t="shared" si="55"/>
        <v>8.2015000000000011</v>
      </c>
      <c r="CG42" s="93">
        <f t="shared" si="55"/>
        <v>8.1897500000000001</v>
      </c>
      <c r="CH42" s="93">
        <f t="shared" si="55"/>
        <v>8.1780000000000008</v>
      </c>
      <c r="CI42" s="93">
        <f t="shared" si="55"/>
        <v>8.1662499999999998</v>
      </c>
      <c r="CJ42" s="93">
        <f t="shared" si="55"/>
        <v>8.1545000000000005</v>
      </c>
      <c r="CK42" s="93">
        <f t="shared" si="55"/>
        <v>8.1427500000000013</v>
      </c>
      <c r="CL42" s="93">
        <f t="shared" si="55"/>
        <v>8.1310000000000002</v>
      </c>
      <c r="CM42" s="93">
        <f t="shared" si="55"/>
        <v>8.119250000000001</v>
      </c>
      <c r="CN42" s="93">
        <f t="shared" si="22"/>
        <v>8.1074999999999999</v>
      </c>
    </row>
    <row r="43" spans="1:92" x14ac:dyDescent="0.25">
      <c r="A43">
        <v>20</v>
      </c>
      <c r="B43" s="42">
        <v>0.8</v>
      </c>
      <c r="C43" s="50" t="str">
        <f t="shared" si="4"/>
        <v>20.8 'C</v>
      </c>
      <c r="D43" s="87">
        <v>8.92</v>
      </c>
      <c r="E43" s="56">
        <f t="shared" si="5"/>
        <v>8.861315789473684</v>
      </c>
      <c r="F43" s="56">
        <f t="shared" si="6"/>
        <v>8.8026315789473681</v>
      </c>
      <c r="G43" s="56">
        <f t="shared" si="7"/>
        <v>8.7439473684210522</v>
      </c>
      <c r="H43" s="71">
        <f t="shared" si="8"/>
        <v>8.6852631578947364</v>
      </c>
      <c r="I43" s="65">
        <f t="shared" si="9"/>
        <v>8.6265789473684205</v>
      </c>
      <c r="J43" s="64">
        <f t="shared" si="10"/>
        <v>8.5678947368421046</v>
      </c>
      <c r="K43" s="56">
        <f t="shared" si="11"/>
        <v>8.5092105263157904</v>
      </c>
      <c r="L43" s="56">
        <f t="shared" si="12"/>
        <v>8.4505263157894728</v>
      </c>
      <c r="M43" s="56">
        <f t="shared" si="13"/>
        <v>8.3918421052631569</v>
      </c>
      <c r="N43" s="56">
        <f t="shared" si="1"/>
        <v>8.3331578947368428</v>
      </c>
      <c r="O43" s="56">
        <f t="shared" si="14"/>
        <v>8.2744736842105269</v>
      </c>
      <c r="P43" s="56">
        <f t="shared" si="15"/>
        <v>8.215789473684211</v>
      </c>
      <c r="Q43" s="49">
        <f t="shared" si="16"/>
        <v>8.1571052631578951</v>
      </c>
      <c r="R43" s="49">
        <f t="shared" si="17"/>
        <v>8.0984210526315792</v>
      </c>
      <c r="S43">
        <f t="shared" si="18"/>
        <v>1.1736842105263146E-2</v>
      </c>
      <c r="T43">
        <f t="shared" si="19"/>
        <v>8.8817841970012523E-15</v>
      </c>
      <c r="U43">
        <v>20.8</v>
      </c>
      <c r="V43" s="93">
        <f t="shared" si="23"/>
        <v>8.92</v>
      </c>
      <c r="W43" s="93">
        <f t="shared" si="24"/>
        <v>8.9082631578947371</v>
      </c>
      <c r="X43" s="93">
        <f t="shared" si="25"/>
        <v>8.8965263157894743</v>
      </c>
      <c r="Y43" s="93">
        <f t="shared" si="26"/>
        <v>8.8847894736842115</v>
      </c>
      <c r="Z43" s="93">
        <f t="shared" si="27"/>
        <v>8.8730526315789469</v>
      </c>
      <c r="AA43" s="93">
        <f t="shared" si="28"/>
        <v>8.861315789473684</v>
      </c>
      <c r="AB43" s="93">
        <f t="shared" si="31"/>
        <v>8.8495789473684212</v>
      </c>
      <c r="AC43" s="93">
        <f t="shared" si="31"/>
        <v>8.8378421052631584</v>
      </c>
      <c r="AD43" s="93">
        <f t="shared" si="31"/>
        <v>8.8261052631578956</v>
      </c>
      <c r="AE43" s="93">
        <f t="shared" si="31"/>
        <v>8.814368421052631</v>
      </c>
      <c r="AF43" s="93">
        <f t="shared" si="31"/>
        <v>8.8026315789473681</v>
      </c>
      <c r="AG43" s="93">
        <f t="shared" si="44"/>
        <v>8.7908947368421053</v>
      </c>
      <c r="AH43" s="93">
        <f t="shared" si="44"/>
        <v>8.7791578947368425</v>
      </c>
      <c r="AI43" s="93">
        <f t="shared" si="44"/>
        <v>8.7674210526315797</v>
      </c>
      <c r="AJ43" s="93">
        <f t="shared" si="44"/>
        <v>8.7556842105263168</v>
      </c>
      <c r="AK43" s="93">
        <f t="shared" si="44"/>
        <v>8.7439473684210522</v>
      </c>
      <c r="AL43" s="93">
        <f t="shared" si="45"/>
        <v>8.7322105263157894</v>
      </c>
      <c r="AM43" s="93">
        <f t="shared" si="33"/>
        <v>8.7204736842105266</v>
      </c>
      <c r="AN43" s="93">
        <f t="shared" si="33"/>
        <v>8.7087368421052638</v>
      </c>
      <c r="AO43" s="93">
        <f t="shared" si="33"/>
        <v>8.697000000000001</v>
      </c>
      <c r="AP43" s="93">
        <f t="shared" si="33"/>
        <v>8.6852631578947364</v>
      </c>
      <c r="AQ43" s="93">
        <f t="shared" si="51"/>
        <v>8.6735263157894735</v>
      </c>
      <c r="AR43" s="93">
        <f t="shared" si="51"/>
        <v>8.6617894736842107</v>
      </c>
      <c r="AS43" s="93">
        <f t="shared" si="51"/>
        <v>8.6500526315789479</v>
      </c>
      <c r="AT43" s="93">
        <f t="shared" si="51"/>
        <v>8.6383157894736851</v>
      </c>
      <c r="AU43" s="93">
        <f t="shared" si="51"/>
        <v>8.6265789473684222</v>
      </c>
      <c r="AV43" s="93">
        <f t="shared" si="51"/>
        <v>8.6148421052631576</v>
      </c>
      <c r="AW43" s="93">
        <f t="shared" si="51"/>
        <v>8.6031052631578948</v>
      </c>
      <c r="AX43" s="93">
        <f t="shared" si="51"/>
        <v>8.591368421052632</v>
      </c>
      <c r="AY43" s="93">
        <f t="shared" si="51"/>
        <v>8.5796315789473692</v>
      </c>
      <c r="AZ43" s="93">
        <f t="shared" si="51"/>
        <v>8.5678947368421063</v>
      </c>
      <c r="BA43" s="93">
        <f t="shared" si="52"/>
        <v>8.5561578947368417</v>
      </c>
      <c r="BB43" s="93">
        <f t="shared" si="52"/>
        <v>8.5444210526315789</v>
      </c>
      <c r="BC43" s="93">
        <f t="shared" si="52"/>
        <v>8.5326842105263161</v>
      </c>
      <c r="BD43" s="93">
        <f t="shared" si="52"/>
        <v>8.5209473684210533</v>
      </c>
      <c r="BE43" s="93">
        <f t="shared" si="52"/>
        <v>8.5092105263157904</v>
      </c>
      <c r="BF43" s="93">
        <f t="shared" si="52"/>
        <v>8.4974736842105276</v>
      </c>
      <c r="BG43" s="93">
        <f t="shared" si="52"/>
        <v>8.485736842105263</v>
      </c>
      <c r="BH43" s="93">
        <f t="shared" si="52"/>
        <v>8.4740000000000002</v>
      </c>
      <c r="BI43" s="93">
        <f t="shared" si="52"/>
        <v>8.4622631578947374</v>
      </c>
      <c r="BJ43" s="93">
        <f t="shared" si="52"/>
        <v>8.4505263157894746</v>
      </c>
      <c r="BK43" s="93">
        <f t="shared" si="53"/>
        <v>8.4387894736842117</v>
      </c>
      <c r="BL43" s="93">
        <f t="shared" si="53"/>
        <v>8.4270526315789471</v>
      </c>
      <c r="BM43" s="93">
        <f t="shared" si="53"/>
        <v>8.4153157894736843</v>
      </c>
      <c r="BN43" s="93">
        <f t="shared" si="53"/>
        <v>8.4035789473684215</v>
      </c>
      <c r="BO43" s="93">
        <f t="shared" si="53"/>
        <v>8.3918421052631587</v>
      </c>
      <c r="BP43" s="93">
        <f t="shared" si="53"/>
        <v>8.3801052631578958</v>
      </c>
      <c r="BQ43" s="93">
        <f t="shared" si="53"/>
        <v>8.368368421052633</v>
      </c>
      <c r="BR43" s="93">
        <f t="shared" si="53"/>
        <v>8.3566315789473684</v>
      </c>
      <c r="BS43" s="93">
        <f t="shared" si="53"/>
        <v>8.3448947368421056</v>
      </c>
      <c r="BT43" s="93">
        <f t="shared" si="53"/>
        <v>8.3331578947368428</v>
      </c>
      <c r="BU43" s="93">
        <f t="shared" si="54"/>
        <v>8.3214210526315799</v>
      </c>
      <c r="BV43" s="93">
        <f t="shared" si="54"/>
        <v>8.3096842105263171</v>
      </c>
      <c r="BW43" s="93">
        <f t="shared" si="54"/>
        <v>8.2979473684210525</v>
      </c>
      <c r="BX43" s="93">
        <f t="shared" si="54"/>
        <v>8.2862105263157897</v>
      </c>
      <c r="BY43" s="93">
        <f t="shared" si="54"/>
        <v>8.2744736842105269</v>
      </c>
      <c r="BZ43" s="93">
        <f t="shared" si="54"/>
        <v>8.262736842105264</v>
      </c>
      <c r="CA43" s="93">
        <f t="shared" si="54"/>
        <v>8.2510000000000012</v>
      </c>
      <c r="CB43" s="93">
        <f t="shared" si="54"/>
        <v>8.2392631578947384</v>
      </c>
      <c r="CC43" s="93">
        <f t="shared" si="54"/>
        <v>8.2275263157894738</v>
      </c>
      <c r="CD43" s="93">
        <f t="shared" si="54"/>
        <v>8.215789473684211</v>
      </c>
      <c r="CE43" s="93">
        <f t="shared" si="55"/>
        <v>8.2040526315789482</v>
      </c>
      <c r="CF43" s="93">
        <f t="shared" si="55"/>
        <v>8.1923157894736853</v>
      </c>
      <c r="CG43" s="93">
        <f t="shared" si="55"/>
        <v>8.1805789473684225</v>
      </c>
      <c r="CH43" s="93">
        <f t="shared" si="55"/>
        <v>8.1688421052631579</v>
      </c>
      <c r="CI43" s="93">
        <f t="shared" si="55"/>
        <v>8.1571052631578951</v>
      </c>
      <c r="CJ43" s="93">
        <f t="shared" si="55"/>
        <v>8.1453684210526323</v>
      </c>
      <c r="CK43" s="93">
        <f t="shared" si="55"/>
        <v>8.1336315789473694</v>
      </c>
      <c r="CL43" s="93">
        <f t="shared" si="55"/>
        <v>8.1218947368421066</v>
      </c>
      <c r="CM43" s="93">
        <f t="shared" si="55"/>
        <v>8.1101578947368438</v>
      </c>
      <c r="CN43" s="93">
        <f t="shared" si="22"/>
        <v>8.0984210526315792</v>
      </c>
    </row>
    <row r="44" spans="1:92" ht="13.8" thickBot="1" x14ac:dyDescent="0.3">
      <c r="A44">
        <v>20</v>
      </c>
      <c r="B44" s="42">
        <v>0.9</v>
      </c>
      <c r="C44" s="57" t="str">
        <f t="shared" si="4"/>
        <v>20.9 'C</v>
      </c>
      <c r="D44" s="88">
        <v>8.9</v>
      </c>
      <c r="E44" s="63">
        <f t="shared" si="5"/>
        <v>8.8414473684210542</v>
      </c>
      <c r="F44" s="63">
        <f t="shared" si="6"/>
        <v>8.7828947368421044</v>
      </c>
      <c r="G44" s="63">
        <f t="shared" si="7"/>
        <v>8.7243421052631582</v>
      </c>
      <c r="H44" s="89">
        <f t="shared" si="8"/>
        <v>8.6657894736842103</v>
      </c>
      <c r="I44" s="66">
        <f t="shared" si="9"/>
        <v>8.6072368421052623</v>
      </c>
      <c r="J44" s="67">
        <f t="shared" si="10"/>
        <v>8.5486842105263161</v>
      </c>
      <c r="K44" s="63">
        <f t="shared" si="11"/>
        <v>8.4901315789473681</v>
      </c>
      <c r="L44" s="63">
        <f t="shared" si="12"/>
        <v>8.4315789473684202</v>
      </c>
      <c r="M44" s="63">
        <f t="shared" si="13"/>
        <v>8.373026315789474</v>
      </c>
      <c r="N44" s="63">
        <f t="shared" si="1"/>
        <v>8.314473684210526</v>
      </c>
      <c r="O44" s="63">
        <f t="shared" si="14"/>
        <v>8.2559210526315798</v>
      </c>
      <c r="P44" s="63">
        <f t="shared" si="15"/>
        <v>8.1973684210526319</v>
      </c>
      <c r="Q44" s="63">
        <f t="shared" si="16"/>
        <v>8.1388157894736839</v>
      </c>
      <c r="R44" s="63">
        <f t="shared" si="17"/>
        <v>8.0802631578947377</v>
      </c>
      <c r="S44">
        <f t="shared" si="18"/>
        <v>1.1710526315789473E-2</v>
      </c>
      <c r="T44">
        <f t="shared" si="19"/>
        <v>0</v>
      </c>
      <c r="U44">
        <v>20.9</v>
      </c>
      <c r="V44" s="93">
        <f t="shared" si="23"/>
        <v>8.9</v>
      </c>
      <c r="W44" s="93">
        <f t="shared" si="24"/>
        <v>8.8882894736842104</v>
      </c>
      <c r="X44" s="93">
        <f t="shared" si="25"/>
        <v>8.8765789473684205</v>
      </c>
      <c r="Y44" s="93">
        <f t="shared" si="26"/>
        <v>8.8648684210526305</v>
      </c>
      <c r="Z44" s="93">
        <f t="shared" si="27"/>
        <v>8.8531578947368423</v>
      </c>
      <c r="AA44" s="93">
        <f t="shared" si="28"/>
        <v>8.8414473684210524</v>
      </c>
      <c r="AB44" s="93">
        <f t="shared" si="31"/>
        <v>8.8297368421052624</v>
      </c>
      <c r="AC44" s="93">
        <f t="shared" si="31"/>
        <v>8.8180263157894743</v>
      </c>
      <c r="AD44" s="93">
        <f t="shared" si="31"/>
        <v>8.8063157894736843</v>
      </c>
      <c r="AE44" s="93">
        <f t="shared" si="31"/>
        <v>8.7946052631578944</v>
      </c>
      <c r="AF44" s="93">
        <f t="shared" si="31"/>
        <v>8.7828947368421044</v>
      </c>
      <c r="AG44" s="93">
        <f t="shared" si="44"/>
        <v>8.7711842105263162</v>
      </c>
      <c r="AH44" s="93">
        <f t="shared" si="44"/>
        <v>8.7594736842105263</v>
      </c>
      <c r="AI44" s="93">
        <f t="shared" si="44"/>
        <v>8.7477631578947364</v>
      </c>
      <c r="AJ44" s="93">
        <f t="shared" si="44"/>
        <v>8.7360526315789464</v>
      </c>
      <c r="AK44" s="93">
        <f t="shared" si="44"/>
        <v>8.7243421052631582</v>
      </c>
      <c r="AL44" s="93">
        <f t="shared" si="45"/>
        <v>8.7126315789473683</v>
      </c>
      <c r="AM44" s="93">
        <f t="shared" si="33"/>
        <v>8.7009210526315783</v>
      </c>
      <c r="AN44" s="93">
        <f t="shared" si="33"/>
        <v>8.6892105263157884</v>
      </c>
      <c r="AO44" s="93">
        <f t="shared" si="33"/>
        <v>8.6775000000000002</v>
      </c>
      <c r="AP44" s="93">
        <f t="shared" si="33"/>
        <v>8.6657894736842103</v>
      </c>
      <c r="AQ44" s="93">
        <f t="shared" si="51"/>
        <v>8.6540789473684203</v>
      </c>
      <c r="AR44" s="93">
        <f t="shared" si="51"/>
        <v>8.6423684210526321</v>
      </c>
      <c r="AS44" s="93">
        <f t="shared" si="51"/>
        <v>8.6306578947368422</v>
      </c>
      <c r="AT44" s="93">
        <f t="shared" si="51"/>
        <v>8.6189473684210522</v>
      </c>
      <c r="AU44" s="93">
        <f t="shared" si="51"/>
        <v>8.6072368421052623</v>
      </c>
      <c r="AV44" s="93">
        <f t="shared" si="51"/>
        <v>8.5955263157894741</v>
      </c>
      <c r="AW44" s="93">
        <f t="shared" si="51"/>
        <v>8.5838157894736842</v>
      </c>
      <c r="AX44" s="93">
        <f t="shared" si="51"/>
        <v>8.5721052631578942</v>
      </c>
      <c r="AY44" s="93">
        <f t="shared" si="51"/>
        <v>8.5603947368421043</v>
      </c>
      <c r="AZ44" s="93">
        <f t="shared" si="51"/>
        <v>8.5486842105263161</v>
      </c>
      <c r="BA44" s="93">
        <f t="shared" si="52"/>
        <v>8.5369736842105262</v>
      </c>
      <c r="BB44" s="93">
        <f t="shared" si="52"/>
        <v>8.5252631578947362</v>
      </c>
      <c r="BC44" s="93">
        <f t="shared" si="52"/>
        <v>8.5135526315789463</v>
      </c>
      <c r="BD44" s="93">
        <f t="shared" si="52"/>
        <v>8.5018421052631581</v>
      </c>
      <c r="BE44" s="93">
        <f t="shared" si="52"/>
        <v>8.4901315789473681</v>
      </c>
      <c r="BF44" s="93">
        <f t="shared" si="52"/>
        <v>8.4784210526315782</v>
      </c>
      <c r="BG44" s="93">
        <f t="shared" si="52"/>
        <v>8.46671052631579</v>
      </c>
      <c r="BH44" s="93">
        <f t="shared" si="52"/>
        <v>8.4550000000000001</v>
      </c>
      <c r="BI44" s="93">
        <f t="shared" si="52"/>
        <v>8.4432894736842101</v>
      </c>
      <c r="BJ44" s="93">
        <f t="shared" si="52"/>
        <v>8.4315789473684202</v>
      </c>
      <c r="BK44" s="93">
        <f t="shared" si="53"/>
        <v>8.419868421052632</v>
      </c>
      <c r="BL44" s="93">
        <f t="shared" si="53"/>
        <v>8.4081578947368421</v>
      </c>
      <c r="BM44" s="93">
        <f t="shared" si="53"/>
        <v>8.3964473684210521</v>
      </c>
      <c r="BN44" s="93">
        <f t="shared" si="53"/>
        <v>8.3847368421052622</v>
      </c>
      <c r="BO44" s="93">
        <f t="shared" si="53"/>
        <v>8.373026315789474</v>
      </c>
      <c r="BP44" s="93">
        <f t="shared" si="53"/>
        <v>8.361315789473684</v>
      </c>
      <c r="BQ44" s="93">
        <f t="shared" si="53"/>
        <v>8.3496052631578941</v>
      </c>
      <c r="BR44" s="93">
        <f t="shared" si="53"/>
        <v>8.3378947368421041</v>
      </c>
      <c r="BS44" s="93">
        <f t="shared" si="53"/>
        <v>8.326184210526316</v>
      </c>
      <c r="BT44" s="93">
        <f t="shared" si="53"/>
        <v>8.314473684210526</v>
      </c>
      <c r="BU44" s="93">
        <f t="shared" si="54"/>
        <v>8.3027631578947361</v>
      </c>
      <c r="BV44" s="93">
        <f t="shared" si="54"/>
        <v>8.2910526315789479</v>
      </c>
      <c r="BW44" s="93">
        <f t="shared" si="54"/>
        <v>8.2793421052631579</v>
      </c>
      <c r="BX44" s="93">
        <f t="shared" si="54"/>
        <v>8.267631578947368</v>
      </c>
      <c r="BY44" s="93">
        <f t="shared" si="54"/>
        <v>8.255921052631578</v>
      </c>
      <c r="BZ44" s="93">
        <f t="shared" si="54"/>
        <v>8.2442105263157899</v>
      </c>
      <c r="CA44" s="93">
        <f t="shared" si="54"/>
        <v>8.2324999999999999</v>
      </c>
      <c r="CB44" s="93">
        <f t="shared" si="54"/>
        <v>8.22078947368421</v>
      </c>
      <c r="CC44" s="93">
        <f t="shared" si="54"/>
        <v>8.20907894736842</v>
      </c>
      <c r="CD44" s="93">
        <f t="shared" si="54"/>
        <v>8.1973684210526319</v>
      </c>
      <c r="CE44" s="93">
        <f t="shared" si="55"/>
        <v>8.1856578947368419</v>
      </c>
      <c r="CF44" s="93">
        <f t="shared" si="55"/>
        <v>8.173947368421052</v>
      </c>
      <c r="CG44" s="93">
        <f t="shared" si="55"/>
        <v>8.162236842105262</v>
      </c>
      <c r="CH44" s="93">
        <f t="shared" si="55"/>
        <v>8.1505263157894738</v>
      </c>
      <c r="CI44" s="93">
        <f t="shared" si="55"/>
        <v>8.1388157894736839</v>
      </c>
      <c r="CJ44" s="93">
        <f t="shared" si="55"/>
        <v>8.1271052631578939</v>
      </c>
      <c r="CK44" s="93">
        <f t="shared" si="55"/>
        <v>8.1153947368421058</v>
      </c>
      <c r="CL44" s="93">
        <f t="shared" si="55"/>
        <v>8.1036842105263158</v>
      </c>
      <c r="CM44" s="93">
        <f t="shared" si="55"/>
        <v>8.0919736842105259</v>
      </c>
      <c r="CN44" s="93">
        <f t="shared" si="22"/>
        <v>8.0802631578947359</v>
      </c>
    </row>
    <row r="45" spans="1:92" x14ac:dyDescent="0.25">
      <c r="A45">
        <v>21</v>
      </c>
      <c r="B45" s="42">
        <v>0</v>
      </c>
      <c r="C45" s="43" t="str">
        <f t="shared" si="4"/>
        <v>21 'C</v>
      </c>
      <c r="D45" s="90">
        <v>8.8800000000000008</v>
      </c>
      <c r="E45" s="49">
        <f t="shared" si="5"/>
        <v>8.8215789473684225</v>
      </c>
      <c r="F45" s="49">
        <f t="shared" si="6"/>
        <v>8.7631578947368425</v>
      </c>
      <c r="G45" s="49">
        <f t="shared" si="7"/>
        <v>8.7047368421052642</v>
      </c>
      <c r="H45" s="86">
        <f t="shared" si="8"/>
        <v>8.646315789473686</v>
      </c>
      <c r="I45" s="68">
        <f t="shared" si="9"/>
        <v>8.5878947368421059</v>
      </c>
      <c r="J45" s="69">
        <f t="shared" si="10"/>
        <v>8.5294736842105277</v>
      </c>
      <c r="K45" s="49">
        <f t="shared" si="11"/>
        <v>8.4710526315789476</v>
      </c>
      <c r="L45" s="49">
        <f t="shared" si="12"/>
        <v>8.4126315789473693</v>
      </c>
      <c r="M45" s="49">
        <f t="shared" si="13"/>
        <v>8.3542105263157893</v>
      </c>
      <c r="N45" s="49">
        <f t="shared" si="1"/>
        <v>8.295789473684211</v>
      </c>
      <c r="O45" s="49">
        <f t="shared" si="14"/>
        <v>8.2373684210526328</v>
      </c>
      <c r="P45" s="49">
        <f t="shared" si="15"/>
        <v>8.1789473684210527</v>
      </c>
      <c r="Q45" s="49">
        <f t="shared" si="16"/>
        <v>8.1205263157894745</v>
      </c>
      <c r="R45" s="49">
        <f t="shared" si="17"/>
        <v>8.0621052631578962</v>
      </c>
      <c r="S45">
        <f t="shared" si="18"/>
        <v>1.1684210526315793E-2</v>
      </c>
      <c r="T45">
        <f t="shared" si="19"/>
        <v>-1.7763568394002505E-15</v>
      </c>
      <c r="U45">
        <v>21</v>
      </c>
      <c r="V45" s="93">
        <f t="shared" si="23"/>
        <v>8.8800000000000008</v>
      </c>
      <c r="W45" s="93">
        <f t="shared" si="24"/>
        <v>8.8683157894736855</v>
      </c>
      <c r="X45" s="93">
        <f t="shared" si="25"/>
        <v>8.8566315789473702</v>
      </c>
      <c r="Y45" s="93">
        <f t="shared" si="26"/>
        <v>8.8449473684210531</v>
      </c>
      <c r="Z45" s="93">
        <f t="shared" si="27"/>
        <v>8.8332631578947378</v>
      </c>
      <c r="AA45" s="93">
        <f t="shared" si="28"/>
        <v>8.8215789473684225</v>
      </c>
      <c r="AB45" s="93">
        <f t="shared" si="31"/>
        <v>8.8098947368421072</v>
      </c>
      <c r="AC45" s="93">
        <f t="shared" si="31"/>
        <v>8.7982105263157901</v>
      </c>
      <c r="AD45" s="93">
        <f t="shared" si="31"/>
        <v>8.7865263157894749</v>
      </c>
      <c r="AE45" s="93">
        <f t="shared" si="31"/>
        <v>8.7748421052631596</v>
      </c>
      <c r="AF45" s="93">
        <f t="shared" si="31"/>
        <v>8.7631578947368425</v>
      </c>
      <c r="AG45" s="93">
        <f t="shared" si="44"/>
        <v>8.7514736842105272</v>
      </c>
      <c r="AH45" s="93">
        <f t="shared" si="44"/>
        <v>8.7397894736842119</v>
      </c>
      <c r="AI45" s="93">
        <f t="shared" si="44"/>
        <v>8.7281052631578966</v>
      </c>
      <c r="AJ45" s="93">
        <f t="shared" si="44"/>
        <v>8.7164210526315795</v>
      </c>
      <c r="AK45" s="93">
        <f t="shared" si="44"/>
        <v>8.7047368421052642</v>
      </c>
      <c r="AL45" s="93">
        <f t="shared" si="45"/>
        <v>8.6930526315789489</v>
      </c>
      <c r="AM45" s="93">
        <f t="shared" si="33"/>
        <v>8.6813684210526336</v>
      </c>
      <c r="AN45" s="93">
        <f t="shared" si="33"/>
        <v>8.6696842105263165</v>
      </c>
      <c r="AO45" s="93">
        <f t="shared" si="33"/>
        <v>8.6580000000000013</v>
      </c>
      <c r="AP45" s="93">
        <f t="shared" si="33"/>
        <v>8.646315789473686</v>
      </c>
      <c r="AQ45" s="93">
        <f t="shared" si="51"/>
        <v>8.6346315789473689</v>
      </c>
      <c r="AR45" s="93">
        <f t="shared" si="51"/>
        <v>8.6229473684210536</v>
      </c>
      <c r="AS45" s="93">
        <f t="shared" si="51"/>
        <v>8.6112631578947383</v>
      </c>
      <c r="AT45" s="93">
        <f t="shared" si="51"/>
        <v>8.599578947368423</v>
      </c>
      <c r="AU45" s="93">
        <f t="shared" si="51"/>
        <v>8.5878947368421059</v>
      </c>
      <c r="AV45" s="93">
        <f t="shared" si="51"/>
        <v>8.5762105263157906</v>
      </c>
      <c r="AW45" s="93">
        <f t="shared" si="51"/>
        <v>8.5645263157894753</v>
      </c>
      <c r="AX45" s="93">
        <f t="shared" si="51"/>
        <v>8.5528421052631582</v>
      </c>
      <c r="AY45" s="93">
        <f t="shared" si="51"/>
        <v>8.5411578947368429</v>
      </c>
      <c r="AZ45" s="93">
        <f t="shared" si="51"/>
        <v>8.5294736842105277</v>
      </c>
      <c r="BA45" s="93">
        <f t="shared" si="52"/>
        <v>8.5177894736842124</v>
      </c>
      <c r="BB45" s="93">
        <f t="shared" si="52"/>
        <v>8.5061052631578953</v>
      </c>
      <c r="BC45" s="93">
        <f t="shared" si="52"/>
        <v>8.49442105263158</v>
      </c>
      <c r="BD45" s="93">
        <f t="shared" si="52"/>
        <v>8.4827368421052647</v>
      </c>
      <c r="BE45" s="93">
        <f t="shared" si="52"/>
        <v>8.4710526315789476</v>
      </c>
      <c r="BF45" s="93">
        <f t="shared" si="52"/>
        <v>8.4593684210526323</v>
      </c>
      <c r="BG45" s="93">
        <f t="shared" si="52"/>
        <v>8.447684210526317</v>
      </c>
      <c r="BH45" s="93">
        <f t="shared" si="52"/>
        <v>8.4360000000000017</v>
      </c>
      <c r="BI45" s="93">
        <f t="shared" si="52"/>
        <v>8.4243157894736846</v>
      </c>
      <c r="BJ45" s="93">
        <f t="shared" si="52"/>
        <v>8.4126315789473693</v>
      </c>
      <c r="BK45" s="93">
        <f t="shared" si="53"/>
        <v>8.4009473684210541</v>
      </c>
      <c r="BL45" s="93">
        <f t="shared" si="53"/>
        <v>8.3892631578947388</v>
      </c>
      <c r="BM45" s="93">
        <f t="shared" si="53"/>
        <v>8.3775789473684217</v>
      </c>
      <c r="BN45" s="93">
        <f t="shared" si="53"/>
        <v>8.3658947368421064</v>
      </c>
      <c r="BO45" s="93">
        <f t="shared" si="53"/>
        <v>8.3542105263157911</v>
      </c>
      <c r="BP45" s="93">
        <f t="shared" si="53"/>
        <v>8.342526315789474</v>
      </c>
      <c r="BQ45" s="93">
        <f t="shared" si="53"/>
        <v>8.3308421052631587</v>
      </c>
      <c r="BR45" s="93">
        <f t="shared" si="53"/>
        <v>8.3191578947368434</v>
      </c>
      <c r="BS45" s="93">
        <f t="shared" si="53"/>
        <v>8.3074736842105281</v>
      </c>
      <c r="BT45" s="93">
        <f t="shared" si="53"/>
        <v>8.295789473684211</v>
      </c>
      <c r="BU45" s="93">
        <f t="shared" si="54"/>
        <v>8.2841052631578957</v>
      </c>
      <c r="BV45" s="93">
        <f t="shared" si="54"/>
        <v>8.2724210526315805</v>
      </c>
      <c r="BW45" s="93">
        <f t="shared" si="54"/>
        <v>8.2607368421052634</v>
      </c>
      <c r="BX45" s="93">
        <f t="shared" si="54"/>
        <v>8.2490526315789481</v>
      </c>
      <c r="BY45" s="93">
        <f t="shared" si="54"/>
        <v>8.2373684210526328</v>
      </c>
      <c r="BZ45" s="93">
        <f t="shared" si="54"/>
        <v>8.2256842105263175</v>
      </c>
      <c r="CA45" s="93">
        <f t="shared" si="54"/>
        <v>8.2140000000000004</v>
      </c>
      <c r="CB45" s="93">
        <f t="shared" si="54"/>
        <v>8.2023157894736851</v>
      </c>
      <c r="CC45" s="93">
        <f t="shared" si="54"/>
        <v>8.1906315789473698</v>
      </c>
      <c r="CD45" s="93">
        <f t="shared" si="54"/>
        <v>8.1789473684210545</v>
      </c>
      <c r="CE45" s="93">
        <f t="shared" si="55"/>
        <v>8.1672631578947374</v>
      </c>
      <c r="CF45" s="93">
        <f t="shared" si="55"/>
        <v>8.1555789473684221</v>
      </c>
      <c r="CG45" s="93">
        <f t="shared" si="55"/>
        <v>8.1438947368421069</v>
      </c>
      <c r="CH45" s="93">
        <f t="shared" si="55"/>
        <v>8.1322105263157898</v>
      </c>
      <c r="CI45" s="93">
        <f t="shared" si="55"/>
        <v>8.1205263157894745</v>
      </c>
      <c r="CJ45" s="93">
        <f t="shared" si="55"/>
        <v>8.1088421052631592</v>
      </c>
      <c r="CK45" s="93">
        <f t="shared" si="55"/>
        <v>8.0971578947368439</v>
      </c>
      <c r="CL45" s="93">
        <f t="shared" si="55"/>
        <v>8.0854736842105268</v>
      </c>
      <c r="CM45" s="93">
        <f t="shared" si="55"/>
        <v>8.0737894736842115</v>
      </c>
      <c r="CN45" s="93">
        <f t="shared" si="22"/>
        <v>8.0621052631578962</v>
      </c>
    </row>
    <row r="46" spans="1:92" x14ac:dyDescent="0.25">
      <c r="A46">
        <v>21</v>
      </c>
      <c r="B46" s="42">
        <v>0.1</v>
      </c>
      <c r="C46" s="50" t="str">
        <f t="shared" si="4"/>
        <v>21.1 'C</v>
      </c>
      <c r="D46" s="87">
        <v>8.86</v>
      </c>
      <c r="E46" s="56">
        <f t="shared" si="5"/>
        <v>8.8017105263157891</v>
      </c>
      <c r="F46" s="56">
        <f t="shared" si="6"/>
        <v>8.7434210526315788</v>
      </c>
      <c r="G46" s="56">
        <f t="shared" si="7"/>
        <v>8.6851315789473684</v>
      </c>
      <c r="H46" s="71">
        <f t="shared" si="8"/>
        <v>8.6268421052631581</v>
      </c>
      <c r="I46" s="65">
        <f t="shared" si="9"/>
        <v>8.568552631578946</v>
      </c>
      <c r="J46" s="64">
        <f t="shared" si="10"/>
        <v>8.5102631578947356</v>
      </c>
      <c r="K46" s="56">
        <f t="shared" si="11"/>
        <v>8.4519736842105253</v>
      </c>
      <c r="L46" s="56">
        <f t="shared" si="12"/>
        <v>8.393684210526315</v>
      </c>
      <c r="M46" s="56">
        <f t="shared" si="13"/>
        <v>8.3353947368421046</v>
      </c>
      <c r="N46" s="56">
        <f t="shared" si="1"/>
        <v>8.2771052631578943</v>
      </c>
      <c r="O46" s="56">
        <f t="shared" si="14"/>
        <v>8.218815789473684</v>
      </c>
      <c r="P46" s="56">
        <f t="shared" si="15"/>
        <v>8.1605263157894736</v>
      </c>
      <c r="Q46" s="49">
        <f t="shared" si="16"/>
        <v>8.1022368421052633</v>
      </c>
      <c r="R46" s="49">
        <f t="shared" si="17"/>
        <v>8.043947368421053</v>
      </c>
      <c r="S46">
        <f t="shared" si="18"/>
        <v>1.1657894736842098E-2</v>
      </c>
      <c r="T46">
        <f t="shared" si="19"/>
        <v>3.5527136788005009E-15</v>
      </c>
      <c r="U46">
        <v>21.1</v>
      </c>
      <c r="V46" s="93">
        <f t="shared" si="23"/>
        <v>8.8599999999999977</v>
      </c>
      <c r="W46" s="93">
        <f t="shared" si="24"/>
        <v>8.8483421052631552</v>
      </c>
      <c r="X46" s="93">
        <f t="shared" si="25"/>
        <v>8.8366842105263146</v>
      </c>
      <c r="Y46" s="93">
        <f t="shared" si="26"/>
        <v>8.8250263157894722</v>
      </c>
      <c r="Z46" s="93">
        <f t="shared" si="27"/>
        <v>8.8133684210526297</v>
      </c>
      <c r="AA46" s="93">
        <f t="shared" si="28"/>
        <v>8.8017105263157873</v>
      </c>
      <c r="AB46" s="93">
        <f t="shared" si="31"/>
        <v>8.7900526315789449</v>
      </c>
      <c r="AC46" s="93">
        <f t="shared" si="31"/>
        <v>8.7783947368421025</v>
      </c>
      <c r="AD46" s="93">
        <f t="shared" si="31"/>
        <v>8.7667368421052618</v>
      </c>
      <c r="AE46" s="93">
        <f t="shared" si="31"/>
        <v>8.7550789473684194</v>
      </c>
      <c r="AF46" s="93">
        <f t="shared" si="31"/>
        <v>8.743421052631577</v>
      </c>
      <c r="AG46" s="93">
        <f t="shared" si="44"/>
        <v>8.7317631578947346</v>
      </c>
      <c r="AH46" s="93">
        <f t="shared" si="44"/>
        <v>8.7201052631578921</v>
      </c>
      <c r="AI46" s="93">
        <f t="shared" si="44"/>
        <v>8.7084473684210515</v>
      </c>
      <c r="AJ46" s="93">
        <f t="shared" si="44"/>
        <v>8.6967894736842091</v>
      </c>
      <c r="AK46" s="93">
        <f t="shared" si="44"/>
        <v>8.6851315789473666</v>
      </c>
      <c r="AL46" s="93">
        <f t="shared" si="45"/>
        <v>8.6734736842105242</v>
      </c>
      <c r="AM46" s="93">
        <f t="shared" si="33"/>
        <v>8.6618157894736818</v>
      </c>
      <c r="AN46" s="93">
        <f t="shared" si="33"/>
        <v>8.6501578947368394</v>
      </c>
      <c r="AO46" s="93">
        <f t="shared" si="33"/>
        <v>8.6384999999999987</v>
      </c>
      <c r="AP46" s="93">
        <f t="shared" si="33"/>
        <v>8.6268421052631563</v>
      </c>
      <c r="AQ46" s="93">
        <f t="shared" si="51"/>
        <v>8.6151842105263139</v>
      </c>
      <c r="AR46" s="93">
        <f t="shared" si="51"/>
        <v>8.6035263157894715</v>
      </c>
      <c r="AS46" s="93">
        <f t="shared" si="51"/>
        <v>8.591868421052629</v>
      </c>
      <c r="AT46" s="93">
        <f t="shared" si="51"/>
        <v>8.5802105263157884</v>
      </c>
      <c r="AU46" s="93">
        <f t="shared" si="51"/>
        <v>8.568552631578946</v>
      </c>
      <c r="AV46" s="93">
        <f t="shared" si="51"/>
        <v>8.5568947368421036</v>
      </c>
      <c r="AW46" s="93">
        <f t="shared" si="51"/>
        <v>8.5452368421052611</v>
      </c>
      <c r="AX46" s="93">
        <f t="shared" si="51"/>
        <v>8.5335789473684187</v>
      </c>
      <c r="AY46" s="93">
        <f t="shared" si="51"/>
        <v>8.5219210526315781</v>
      </c>
      <c r="AZ46" s="93">
        <f t="shared" si="51"/>
        <v>8.5102631578947356</v>
      </c>
      <c r="BA46" s="93">
        <f t="shared" si="52"/>
        <v>8.4986052631578932</v>
      </c>
      <c r="BB46" s="93">
        <f t="shared" si="52"/>
        <v>8.4869473684210508</v>
      </c>
      <c r="BC46" s="93">
        <f t="shared" si="52"/>
        <v>8.4752894736842084</v>
      </c>
      <c r="BD46" s="93">
        <f t="shared" si="52"/>
        <v>8.463631578947366</v>
      </c>
      <c r="BE46" s="93">
        <f t="shared" si="52"/>
        <v>8.4519736842105253</v>
      </c>
      <c r="BF46" s="93">
        <f t="shared" si="52"/>
        <v>8.4403157894736829</v>
      </c>
      <c r="BG46" s="93">
        <f t="shared" si="52"/>
        <v>8.4286578947368405</v>
      </c>
      <c r="BH46" s="93">
        <f t="shared" si="52"/>
        <v>8.416999999999998</v>
      </c>
      <c r="BI46" s="93">
        <f t="shared" si="52"/>
        <v>8.4053421052631556</v>
      </c>
      <c r="BJ46" s="93">
        <f t="shared" si="52"/>
        <v>8.393684210526315</v>
      </c>
      <c r="BK46" s="93">
        <f t="shared" si="53"/>
        <v>8.3820263157894725</v>
      </c>
      <c r="BL46" s="93">
        <f t="shared" si="53"/>
        <v>8.3703684210526301</v>
      </c>
      <c r="BM46" s="93">
        <f t="shared" si="53"/>
        <v>8.3587105263157877</v>
      </c>
      <c r="BN46" s="93">
        <f t="shared" si="53"/>
        <v>8.3470526315789453</v>
      </c>
      <c r="BO46" s="93">
        <f t="shared" si="53"/>
        <v>8.3353947368421029</v>
      </c>
      <c r="BP46" s="93">
        <f t="shared" si="53"/>
        <v>8.3237368421052622</v>
      </c>
      <c r="BQ46" s="93">
        <f t="shared" si="53"/>
        <v>8.3120789473684198</v>
      </c>
      <c r="BR46" s="93">
        <f t="shared" si="53"/>
        <v>8.3004210526315774</v>
      </c>
      <c r="BS46" s="93">
        <f t="shared" si="53"/>
        <v>8.2887631578947349</v>
      </c>
      <c r="BT46" s="93">
        <f t="shared" si="53"/>
        <v>8.2771052631578925</v>
      </c>
      <c r="BU46" s="93">
        <f t="shared" si="54"/>
        <v>8.2654473684210519</v>
      </c>
      <c r="BV46" s="93">
        <f t="shared" si="54"/>
        <v>8.2537894736842095</v>
      </c>
      <c r="BW46" s="93">
        <f t="shared" si="54"/>
        <v>8.242131578947367</v>
      </c>
      <c r="BX46" s="93">
        <f t="shared" si="54"/>
        <v>8.2304736842105246</v>
      </c>
      <c r="BY46" s="93">
        <f t="shared" si="54"/>
        <v>8.2188157894736822</v>
      </c>
      <c r="BZ46" s="93">
        <f t="shared" si="54"/>
        <v>8.2071578947368398</v>
      </c>
      <c r="CA46" s="93">
        <f t="shared" si="54"/>
        <v>8.1954999999999991</v>
      </c>
      <c r="CB46" s="93">
        <f t="shared" si="54"/>
        <v>8.1838421052631567</v>
      </c>
      <c r="CC46" s="93">
        <f t="shared" si="54"/>
        <v>8.1721842105263143</v>
      </c>
      <c r="CD46" s="93">
        <f t="shared" si="54"/>
        <v>8.1605263157894719</v>
      </c>
      <c r="CE46" s="93">
        <f t="shared" si="55"/>
        <v>8.1488684210526294</v>
      </c>
      <c r="CF46" s="93">
        <f t="shared" si="55"/>
        <v>8.1372105263157888</v>
      </c>
      <c r="CG46" s="93">
        <f t="shared" si="55"/>
        <v>8.1255526315789464</v>
      </c>
      <c r="CH46" s="93">
        <f t="shared" si="55"/>
        <v>8.1138947368421039</v>
      </c>
      <c r="CI46" s="93">
        <f t="shared" si="55"/>
        <v>8.1022368421052615</v>
      </c>
      <c r="CJ46" s="93">
        <f t="shared" si="55"/>
        <v>8.0905789473684191</v>
      </c>
      <c r="CK46" s="93">
        <f t="shared" si="55"/>
        <v>8.0789210526315767</v>
      </c>
      <c r="CL46" s="93">
        <f t="shared" si="55"/>
        <v>8.067263157894736</v>
      </c>
      <c r="CM46" s="93">
        <f t="shared" si="55"/>
        <v>8.0556052631578936</v>
      </c>
      <c r="CN46" s="93">
        <f t="shared" si="22"/>
        <v>8.0439473684210512</v>
      </c>
    </row>
    <row r="47" spans="1:92" x14ac:dyDescent="0.25">
      <c r="A47">
        <v>21</v>
      </c>
      <c r="B47" s="42">
        <v>0.2</v>
      </c>
      <c r="C47" s="50" t="str">
        <f t="shared" si="4"/>
        <v>21.2 'C</v>
      </c>
      <c r="D47" s="87">
        <v>8.85</v>
      </c>
      <c r="E47" s="56">
        <f t="shared" si="5"/>
        <v>8.7917763157894733</v>
      </c>
      <c r="F47" s="56">
        <f t="shared" si="6"/>
        <v>8.7335526315789469</v>
      </c>
      <c r="G47" s="56">
        <f t="shared" si="7"/>
        <v>8.6753289473684205</v>
      </c>
      <c r="H47" s="71">
        <f t="shared" si="8"/>
        <v>8.6171052631578942</v>
      </c>
      <c r="I47" s="65">
        <f t="shared" si="9"/>
        <v>8.5588815789473678</v>
      </c>
      <c r="J47" s="64">
        <f t="shared" si="10"/>
        <v>8.5006578947368414</v>
      </c>
      <c r="K47" s="56">
        <f t="shared" si="11"/>
        <v>8.442434210526315</v>
      </c>
      <c r="L47" s="56">
        <f t="shared" si="12"/>
        <v>8.3842105263157887</v>
      </c>
      <c r="M47" s="56">
        <f t="shared" si="13"/>
        <v>8.3259868421052623</v>
      </c>
      <c r="N47" s="56">
        <f t="shared" si="1"/>
        <v>8.2677631578947359</v>
      </c>
      <c r="O47" s="56">
        <f t="shared" si="14"/>
        <v>8.2095394736842113</v>
      </c>
      <c r="P47" s="56">
        <f t="shared" si="15"/>
        <v>8.1513157894736832</v>
      </c>
      <c r="Q47" s="49">
        <f t="shared" si="16"/>
        <v>8.0930921052631568</v>
      </c>
      <c r="R47" s="49">
        <f t="shared" si="17"/>
        <v>8.0348684210526322</v>
      </c>
      <c r="S47">
        <f t="shared" si="18"/>
        <v>1.1644736842105258E-2</v>
      </c>
      <c r="T47">
        <f t="shared" si="19"/>
        <v>5.3290705182007514E-15</v>
      </c>
      <c r="U47">
        <v>21.2</v>
      </c>
      <c r="V47" s="93">
        <f t="shared" si="23"/>
        <v>8.8500000000000014</v>
      </c>
      <c r="W47" s="93">
        <f t="shared" si="24"/>
        <v>8.8383552631578954</v>
      </c>
      <c r="X47" s="93">
        <f t="shared" si="25"/>
        <v>8.8267105263157912</v>
      </c>
      <c r="Y47" s="93">
        <f t="shared" si="26"/>
        <v>8.8150657894736852</v>
      </c>
      <c r="Z47" s="93">
        <f t="shared" si="27"/>
        <v>8.803421052631581</v>
      </c>
      <c r="AA47" s="93">
        <f t="shared" si="28"/>
        <v>8.791776315789475</v>
      </c>
      <c r="AB47" s="93">
        <f t="shared" si="31"/>
        <v>8.7801315789473691</v>
      </c>
      <c r="AC47" s="93">
        <f t="shared" si="31"/>
        <v>8.7684868421052649</v>
      </c>
      <c r="AD47" s="93">
        <f t="shared" si="31"/>
        <v>8.7568421052631589</v>
      </c>
      <c r="AE47" s="93">
        <f t="shared" si="31"/>
        <v>8.7451973684210547</v>
      </c>
      <c r="AF47" s="93">
        <f t="shared" si="31"/>
        <v>8.7335526315789487</v>
      </c>
      <c r="AG47" s="93">
        <f t="shared" si="44"/>
        <v>8.7219078947368445</v>
      </c>
      <c r="AH47" s="93">
        <f t="shared" si="44"/>
        <v>8.7102631578947385</v>
      </c>
      <c r="AI47" s="93">
        <f t="shared" si="44"/>
        <v>8.6986184210526325</v>
      </c>
      <c r="AJ47" s="93">
        <f t="shared" si="44"/>
        <v>8.6869736842105283</v>
      </c>
      <c r="AK47" s="93">
        <f t="shared" si="44"/>
        <v>8.6753289473684223</v>
      </c>
      <c r="AL47" s="93">
        <f t="shared" si="45"/>
        <v>8.6636842105263181</v>
      </c>
      <c r="AM47" s="93">
        <f t="shared" si="33"/>
        <v>8.6520394736842121</v>
      </c>
      <c r="AN47" s="93">
        <f t="shared" si="33"/>
        <v>8.6403947368421061</v>
      </c>
      <c r="AO47" s="93">
        <f t="shared" si="33"/>
        <v>8.6287500000000019</v>
      </c>
      <c r="AP47" s="93">
        <f t="shared" si="33"/>
        <v>8.6171052631578959</v>
      </c>
      <c r="AQ47" s="93">
        <f t="shared" ref="AQ47:AZ55" si="56">($S47*AQ$4)+$T47</f>
        <v>8.6054605263157917</v>
      </c>
      <c r="AR47" s="93">
        <f t="shared" si="56"/>
        <v>8.5938157894736857</v>
      </c>
      <c r="AS47" s="93">
        <f t="shared" si="56"/>
        <v>8.5821710526315798</v>
      </c>
      <c r="AT47" s="93">
        <f t="shared" si="56"/>
        <v>8.5705263157894755</v>
      </c>
      <c r="AU47" s="93">
        <f t="shared" si="56"/>
        <v>8.5588815789473696</v>
      </c>
      <c r="AV47" s="93">
        <f t="shared" si="56"/>
        <v>8.5472368421052654</v>
      </c>
      <c r="AW47" s="93">
        <f t="shared" si="56"/>
        <v>8.5355921052631594</v>
      </c>
      <c r="AX47" s="93">
        <f t="shared" si="56"/>
        <v>8.5239473684210534</v>
      </c>
      <c r="AY47" s="93">
        <f t="shared" si="56"/>
        <v>8.5123026315789492</v>
      </c>
      <c r="AZ47" s="93">
        <f t="shared" si="56"/>
        <v>8.5006578947368432</v>
      </c>
      <c r="BA47" s="93">
        <f t="shared" ref="BA47:BJ55" si="57">($S47*BA$4)+$T47</f>
        <v>8.489013157894739</v>
      </c>
      <c r="BB47" s="93">
        <f t="shared" si="57"/>
        <v>8.477368421052633</v>
      </c>
      <c r="BC47" s="93">
        <f t="shared" si="57"/>
        <v>8.4657236842105288</v>
      </c>
      <c r="BD47" s="93">
        <f t="shared" si="57"/>
        <v>8.4540789473684228</v>
      </c>
      <c r="BE47" s="93">
        <f t="shared" si="57"/>
        <v>8.4424342105263168</v>
      </c>
      <c r="BF47" s="93">
        <f t="shared" si="57"/>
        <v>8.4307894736842126</v>
      </c>
      <c r="BG47" s="93">
        <f t="shared" si="57"/>
        <v>8.4191447368421066</v>
      </c>
      <c r="BH47" s="93">
        <f t="shared" si="57"/>
        <v>8.4075000000000024</v>
      </c>
      <c r="BI47" s="93">
        <f t="shared" si="57"/>
        <v>8.3958552631578964</v>
      </c>
      <c r="BJ47" s="93">
        <f t="shared" si="57"/>
        <v>8.3842105263157904</v>
      </c>
      <c r="BK47" s="93">
        <f t="shared" ref="BK47:BV55" si="58">($S47*BK$4)+$T47</f>
        <v>8.3725657894736862</v>
      </c>
      <c r="BL47" s="93">
        <f t="shared" si="58"/>
        <v>8.3609210526315803</v>
      </c>
      <c r="BM47" s="93">
        <f t="shared" si="58"/>
        <v>8.349276315789476</v>
      </c>
      <c r="BN47" s="93">
        <f t="shared" si="58"/>
        <v>8.3376315789473701</v>
      </c>
      <c r="BO47" s="93">
        <f t="shared" si="58"/>
        <v>8.3259868421052641</v>
      </c>
      <c r="BP47" s="93">
        <f t="shared" si="58"/>
        <v>8.3143421052631599</v>
      </c>
      <c r="BQ47" s="93">
        <f t="shared" si="58"/>
        <v>8.3026973684210539</v>
      </c>
      <c r="BR47" s="93">
        <f t="shared" si="58"/>
        <v>8.2910526315789497</v>
      </c>
      <c r="BS47" s="93">
        <f t="shared" si="58"/>
        <v>8.2794078947368437</v>
      </c>
      <c r="BT47" s="93">
        <f t="shared" si="58"/>
        <v>8.2677631578947377</v>
      </c>
      <c r="BU47" s="93">
        <f t="shared" si="58"/>
        <v>8.2561184210526335</v>
      </c>
      <c r="BV47" s="93">
        <f t="shared" si="58"/>
        <v>8.2444736842105275</v>
      </c>
      <c r="BW47" s="93">
        <f t="shared" ref="BW47:CL62" si="59">($S47*BW$4)+$T47</f>
        <v>8.2328289473684233</v>
      </c>
      <c r="BX47" s="93">
        <f t="shared" si="59"/>
        <v>8.2211842105263173</v>
      </c>
      <c r="BY47" s="93">
        <f t="shared" si="59"/>
        <v>8.2095394736842131</v>
      </c>
      <c r="BZ47" s="93">
        <f t="shared" si="59"/>
        <v>8.1978947368421071</v>
      </c>
      <c r="CA47" s="93">
        <f t="shared" si="59"/>
        <v>8.1862500000000011</v>
      </c>
      <c r="CB47" s="93">
        <f t="shared" si="59"/>
        <v>8.1746052631578969</v>
      </c>
      <c r="CC47" s="93">
        <f t="shared" si="59"/>
        <v>8.1629605263157909</v>
      </c>
      <c r="CD47" s="93">
        <f t="shared" si="59"/>
        <v>8.1513157894736867</v>
      </c>
      <c r="CE47" s="93">
        <f t="shared" si="59"/>
        <v>8.1396710526315807</v>
      </c>
      <c r="CF47" s="93">
        <f t="shared" si="59"/>
        <v>8.1280263157894748</v>
      </c>
      <c r="CG47" s="93">
        <f t="shared" si="59"/>
        <v>8.1163815789473706</v>
      </c>
      <c r="CH47" s="93">
        <f t="shared" si="59"/>
        <v>8.1047368421052646</v>
      </c>
      <c r="CI47" s="93">
        <f t="shared" si="59"/>
        <v>8.0930921052631604</v>
      </c>
      <c r="CJ47" s="93">
        <f t="shared" si="59"/>
        <v>8.0814473684210544</v>
      </c>
      <c r="CK47" s="93">
        <f t="shared" si="59"/>
        <v>8.0698026315789484</v>
      </c>
      <c r="CL47" s="93">
        <f t="shared" si="59"/>
        <v>8.0581578947368442</v>
      </c>
      <c r="CM47" s="93">
        <f t="shared" ref="CM47:CM61" si="60">($S47*CM$4)+$T47</f>
        <v>8.0465131578947382</v>
      </c>
      <c r="CN47" s="93">
        <f t="shared" si="22"/>
        <v>8.034868421052634</v>
      </c>
    </row>
    <row r="48" spans="1:92" x14ac:dyDescent="0.25">
      <c r="A48">
        <v>21</v>
      </c>
      <c r="B48" s="42">
        <v>0.3</v>
      </c>
      <c r="C48" s="50" t="str">
        <f t="shared" si="4"/>
        <v>21.3 'C</v>
      </c>
      <c r="D48" s="87">
        <v>8.83</v>
      </c>
      <c r="E48" s="56">
        <f t="shared" si="5"/>
        <v>8.7719078947368416</v>
      </c>
      <c r="F48" s="56">
        <f t="shared" si="6"/>
        <v>8.7138157894736832</v>
      </c>
      <c r="G48" s="56">
        <f t="shared" si="7"/>
        <v>8.6557236842105265</v>
      </c>
      <c r="H48" s="71">
        <f t="shared" si="8"/>
        <v>8.5976315789473681</v>
      </c>
      <c r="I48" s="65">
        <f t="shared" si="9"/>
        <v>8.5395394736842096</v>
      </c>
      <c r="J48" s="64">
        <f t="shared" si="10"/>
        <v>8.481447368421053</v>
      </c>
      <c r="K48" s="56">
        <f t="shared" si="11"/>
        <v>8.4233552631578945</v>
      </c>
      <c r="L48" s="56">
        <f t="shared" si="12"/>
        <v>8.3652631578947361</v>
      </c>
      <c r="M48" s="56">
        <f t="shared" si="13"/>
        <v>8.3071710526315794</v>
      </c>
      <c r="N48" s="56">
        <f t="shared" si="1"/>
        <v>8.249078947368421</v>
      </c>
      <c r="O48" s="56">
        <f t="shared" si="14"/>
        <v>8.1909868421052643</v>
      </c>
      <c r="P48" s="56">
        <f t="shared" si="15"/>
        <v>8.1328947368421058</v>
      </c>
      <c r="Q48" s="49">
        <f t="shared" si="16"/>
        <v>8.0748026315789474</v>
      </c>
      <c r="R48" s="49">
        <f t="shared" si="17"/>
        <v>8.0167105263157907</v>
      </c>
      <c r="S48">
        <f t="shared" si="18"/>
        <v>1.1618421052631561E-2</v>
      </c>
      <c r="T48">
        <f t="shared" si="19"/>
        <v>1.0658141036401503E-14</v>
      </c>
      <c r="U48">
        <v>21.3</v>
      </c>
      <c r="V48" s="93">
        <f t="shared" si="23"/>
        <v>8.8299999999999965</v>
      </c>
      <c r="W48" s="93">
        <f t="shared" si="24"/>
        <v>8.8183815789473652</v>
      </c>
      <c r="X48" s="93">
        <f t="shared" si="25"/>
        <v>8.8067631578947339</v>
      </c>
      <c r="Y48" s="93">
        <f t="shared" si="26"/>
        <v>8.7951447368421025</v>
      </c>
      <c r="Z48" s="93">
        <f t="shared" si="27"/>
        <v>8.7835263157894712</v>
      </c>
      <c r="AA48" s="93">
        <f t="shared" si="28"/>
        <v>8.7719078947368399</v>
      </c>
      <c r="AB48" s="93">
        <f t="shared" si="31"/>
        <v>8.7602894736842067</v>
      </c>
      <c r="AC48" s="93">
        <f t="shared" si="31"/>
        <v>8.7486710526315754</v>
      </c>
      <c r="AD48" s="93">
        <f t="shared" si="31"/>
        <v>8.7370526315789441</v>
      </c>
      <c r="AE48" s="93">
        <f t="shared" si="31"/>
        <v>8.7254342105263127</v>
      </c>
      <c r="AF48" s="93">
        <f t="shared" si="31"/>
        <v>8.7138157894736814</v>
      </c>
      <c r="AG48" s="93">
        <f t="shared" si="44"/>
        <v>8.7021973684210501</v>
      </c>
      <c r="AH48" s="93">
        <f t="shared" si="44"/>
        <v>8.6905789473684187</v>
      </c>
      <c r="AI48" s="93">
        <f t="shared" si="44"/>
        <v>8.6789605263157874</v>
      </c>
      <c r="AJ48" s="93">
        <f t="shared" si="44"/>
        <v>8.6673421052631543</v>
      </c>
      <c r="AK48" s="93">
        <f t="shared" si="44"/>
        <v>8.655723684210523</v>
      </c>
      <c r="AL48" s="93">
        <f t="shared" si="45"/>
        <v>8.6441052631578916</v>
      </c>
      <c r="AM48" s="93">
        <f t="shared" si="33"/>
        <v>8.6324868421052603</v>
      </c>
      <c r="AN48" s="93">
        <f t="shared" si="33"/>
        <v>8.620868421052629</v>
      </c>
      <c r="AO48" s="93">
        <f t="shared" si="33"/>
        <v>8.6092499999999976</v>
      </c>
      <c r="AP48" s="93">
        <f t="shared" si="33"/>
        <v>8.5976315789473663</v>
      </c>
      <c r="AQ48" s="93">
        <f t="shared" si="56"/>
        <v>8.586013157894735</v>
      </c>
      <c r="AR48" s="93">
        <f t="shared" si="56"/>
        <v>8.5743947368421018</v>
      </c>
      <c r="AS48" s="93">
        <f t="shared" si="56"/>
        <v>8.5627763157894705</v>
      </c>
      <c r="AT48" s="93">
        <f t="shared" si="56"/>
        <v>8.5511578947368392</v>
      </c>
      <c r="AU48" s="93">
        <f t="shared" si="56"/>
        <v>8.5395394736842078</v>
      </c>
      <c r="AV48" s="93">
        <f t="shared" si="56"/>
        <v>8.5279210526315765</v>
      </c>
      <c r="AW48" s="93">
        <f t="shared" si="56"/>
        <v>8.5163026315789452</v>
      </c>
      <c r="AX48" s="93">
        <f t="shared" si="56"/>
        <v>8.5046842105263138</v>
      </c>
      <c r="AY48" s="93">
        <f t="shared" si="56"/>
        <v>8.4930657894736825</v>
      </c>
      <c r="AZ48" s="93">
        <f t="shared" si="56"/>
        <v>8.4814473684210494</v>
      </c>
      <c r="BA48" s="93">
        <f t="shared" si="57"/>
        <v>8.4698289473684181</v>
      </c>
      <c r="BB48" s="93">
        <f t="shared" si="57"/>
        <v>8.4582105263157867</v>
      </c>
      <c r="BC48" s="93">
        <f t="shared" si="57"/>
        <v>8.4465921052631554</v>
      </c>
      <c r="BD48" s="93">
        <f t="shared" si="57"/>
        <v>8.4349736842105241</v>
      </c>
      <c r="BE48" s="93">
        <f t="shared" si="57"/>
        <v>8.4233552631578927</v>
      </c>
      <c r="BF48" s="93">
        <f t="shared" si="57"/>
        <v>8.4117368421052614</v>
      </c>
      <c r="BG48" s="93">
        <f t="shared" si="57"/>
        <v>8.4001184210526283</v>
      </c>
      <c r="BH48" s="93">
        <f t="shared" si="57"/>
        <v>8.388499999999997</v>
      </c>
      <c r="BI48" s="93">
        <f t="shared" si="57"/>
        <v>8.3768815789473656</v>
      </c>
      <c r="BJ48" s="93">
        <f t="shared" si="57"/>
        <v>8.3652631578947343</v>
      </c>
      <c r="BK48" s="93">
        <f t="shared" si="58"/>
        <v>8.353644736842103</v>
      </c>
      <c r="BL48" s="93">
        <f t="shared" si="58"/>
        <v>8.3420263157894716</v>
      </c>
      <c r="BM48" s="93">
        <f t="shared" si="58"/>
        <v>8.3304078947368403</v>
      </c>
      <c r="BN48" s="93">
        <f t="shared" si="58"/>
        <v>8.318789473684209</v>
      </c>
      <c r="BO48" s="93">
        <f t="shared" si="58"/>
        <v>8.3071710526315758</v>
      </c>
      <c r="BP48" s="93">
        <f t="shared" si="58"/>
        <v>8.2955526315789445</v>
      </c>
      <c r="BQ48" s="93">
        <f t="shared" si="58"/>
        <v>8.2839342105263132</v>
      </c>
      <c r="BR48" s="93">
        <f t="shared" si="58"/>
        <v>8.2723157894736818</v>
      </c>
      <c r="BS48" s="93">
        <f t="shared" si="58"/>
        <v>8.2606973684210505</v>
      </c>
      <c r="BT48" s="93">
        <f t="shared" si="58"/>
        <v>8.2490789473684192</v>
      </c>
      <c r="BU48" s="93">
        <f t="shared" si="58"/>
        <v>8.2374605263157878</v>
      </c>
      <c r="BV48" s="93">
        <f t="shared" si="58"/>
        <v>8.2258421052631565</v>
      </c>
      <c r="BW48" s="93">
        <f t="shared" si="59"/>
        <v>8.2142236842105234</v>
      </c>
      <c r="BX48" s="93">
        <f t="shared" si="59"/>
        <v>8.2026052631578921</v>
      </c>
      <c r="BY48" s="93">
        <f t="shared" si="59"/>
        <v>8.1909868421052607</v>
      </c>
      <c r="BZ48" s="93">
        <f t="shared" si="59"/>
        <v>8.1793684210526294</v>
      </c>
      <c r="CA48" s="93">
        <f t="shared" si="59"/>
        <v>8.1677499999999981</v>
      </c>
      <c r="CB48" s="93">
        <f t="shared" si="59"/>
        <v>8.1561315789473667</v>
      </c>
      <c r="CC48" s="93">
        <f t="shared" si="59"/>
        <v>8.1445131578947354</v>
      </c>
      <c r="CD48" s="93">
        <f t="shared" si="59"/>
        <v>8.1328947368421041</v>
      </c>
      <c r="CE48" s="93">
        <f t="shared" si="59"/>
        <v>8.121276315789471</v>
      </c>
      <c r="CF48" s="93">
        <f t="shared" si="59"/>
        <v>8.1096578947368396</v>
      </c>
      <c r="CG48" s="93">
        <f t="shared" si="59"/>
        <v>8.0980394736842083</v>
      </c>
      <c r="CH48" s="93">
        <f t="shared" si="59"/>
        <v>8.086421052631577</v>
      </c>
      <c r="CI48" s="93">
        <f t="shared" si="59"/>
        <v>8.0748026315789456</v>
      </c>
      <c r="CJ48" s="93">
        <f t="shared" si="59"/>
        <v>8.0631842105263143</v>
      </c>
      <c r="CK48" s="93">
        <f t="shared" si="59"/>
        <v>8.051565789473683</v>
      </c>
      <c r="CL48" s="93">
        <f t="shared" si="59"/>
        <v>8.0399473684210516</v>
      </c>
      <c r="CM48" s="93">
        <f t="shared" si="60"/>
        <v>8.0283289473684185</v>
      </c>
      <c r="CN48" s="93">
        <f t="shared" si="22"/>
        <v>8.0167105263157872</v>
      </c>
    </row>
    <row r="49" spans="1:92" x14ac:dyDescent="0.25">
      <c r="A49">
        <v>21</v>
      </c>
      <c r="B49" s="42">
        <v>0.4</v>
      </c>
      <c r="C49" s="50" t="str">
        <f t="shared" si="4"/>
        <v>21.4 'C</v>
      </c>
      <c r="D49" s="87">
        <v>8.81</v>
      </c>
      <c r="E49" s="56">
        <f t="shared" si="5"/>
        <v>8.7520394736842118</v>
      </c>
      <c r="F49" s="56">
        <f t="shared" si="6"/>
        <v>8.6940789473684212</v>
      </c>
      <c r="G49" s="56">
        <f t="shared" si="7"/>
        <v>8.6361184210526325</v>
      </c>
      <c r="H49" s="71">
        <f t="shared" si="8"/>
        <v>8.578157894736842</v>
      </c>
      <c r="I49" s="65">
        <f t="shared" si="9"/>
        <v>8.5201973684210532</v>
      </c>
      <c r="J49" s="64">
        <f t="shared" si="10"/>
        <v>8.4622368421052627</v>
      </c>
      <c r="K49" s="56">
        <f t="shared" si="11"/>
        <v>8.404276315789474</v>
      </c>
      <c r="L49" s="56">
        <f t="shared" si="12"/>
        <v>8.3463157894736835</v>
      </c>
      <c r="M49" s="56">
        <f t="shared" si="13"/>
        <v>8.2883552631578947</v>
      </c>
      <c r="N49" s="56">
        <f t="shared" si="1"/>
        <v>8.230394736842106</v>
      </c>
      <c r="O49" s="56">
        <f t="shared" si="14"/>
        <v>8.1724342105263172</v>
      </c>
      <c r="P49" s="56">
        <f t="shared" si="15"/>
        <v>8.1144736842105267</v>
      </c>
      <c r="Q49" s="49">
        <f t="shared" si="16"/>
        <v>8.056513157894738</v>
      </c>
      <c r="R49" s="49">
        <f t="shared" si="17"/>
        <v>7.9985526315789484</v>
      </c>
      <c r="S49">
        <f t="shared" si="18"/>
        <v>1.159210526315789E-2</v>
      </c>
      <c r="T49">
        <f t="shared" si="19"/>
        <v>1.7763568394002505E-15</v>
      </c>
      <c r="U49">
        <v>21.4</v>
      </c>
      <c r="V49" s="93">
        <f t="shared" si="23"/>
        <v>8.8099999999999987</v>
      </c>
      <c r="W49" s="93">
        <f t="shared" si="24"/>
        <v>8.7984078947368403</v>
      </c>
      <c r="X49" s="93">
        <f t="shared" si="25"/>
        <v>8.7868157894736818</v>
      </c>
      <c r="Y49" s="93">
        <f t="shared" si="26"/>
        <v>8.7752236842105251</v>
      </c>
      <c r="Z49" s="93">
        <f t="shared" si="27"/>
        <v>8.7636315789473667</v>
      </c>
      <c r="AA49" s="93">
        <f t="shared" si="28"/>
        <v>8.7520394736842082</v>
      </c>
      <c r="AB49" s="93">
        <f t="shared" si="31"/>
        <v>8.7404473684210497</v>
      </c>
      <c r="AC49" s="93">
        <f t="shared" si="31"/>
        <v>8.7288552631578931</v>
      </c>
      <c r="AD49" s="93">
        <f t="shared" si="31"/>
        <v>8.7172631578947346</v>
      </c>
      <c r="AE49" s="93">
        <f t="shared" si="31"/>
        <v>8.7056710526315761</v>
      </c>
      <c r="AF49" s="93">
        <f t="shared" si="31"/>
        <v>8.6940789473684195</v>
      </c>
      <c r="AG49" s="93">
        <f t="shared" si="44"/>
        <v>8.682486842105261</v>
      </c>
      <c r="AH49" s="93">
        <f t="shared" si="44"/>
        <v>8.6708947368421025</v>
      </c>
      <c r="AI49" s="93">
        <f t="shared" si="44"/>
        <v>8.6593026315789459</v>
      </c>
      <c r="AJ49" s="93">
        <f t="shared" si="44"/>
        <v>8.6477105263157874</v>
      </c>
      <c r="AK49" s="93">
        <f t="shared" si="44"/>
        <v>8.6361184210526289</v>
      </c>
      <c r="AL49" s="93">
        <f t="shared" si="45"/>
        <v>8.6245263157894723</v>
      </c>
      <c r="AM49" s="93">
        <f t="shared" si="33"/>
        <v>8.6129342105263138</v>
      </c>
      <c r="AN49" s="93">
        <f t="shared" si="33"/>
        <v>8.6013421052631553</v>
      </c>
      <c r="AO49" s="93">
        <f t="shared" si="33"/>
        <v>8.5897499999999987</v>
      </c>
      <c r="AP49" s="93">
        <f t="shared" si="33"/>
        <v>8.5781578947368402</v>
      </c>
      <c r="AQ49" s="93">
        <f t="shared" si="56"/>
        <v>8.5665657894736817</v>
      </c>
      <c r="AR49" s="93">
        <f t="shared" si="56"/>
        <v>8.5549736842105251</v>
      </c>
      <c r="AS49" s="93">
        <f t="shared" si="56"/>
        <v>8.5433815789473666</v>
      </c>
      <c r="AT49" s="93">
        <f t="shared" si="56"/>
        <v>8.5317894736842081</v>
      </c>
      <c r="AU49" s="93">
        <f t="shared" si="56"/>
        <v>8.5201973684210515</v>
      </c>
      <c r="AV49" s="93">
        <f t="shared" si="56"/>
        <v>8.508605263157893</v>
      </c>
      <c r="AW49" s="93">
        <f t="shared" si="56"/>
        <v>8.4970131578947345</v>
      </c>
      <c r="AX49" s="93">
        <f t="shared" si="56"/>
        <v>8.4854210526315779</v>
      </c>
      <c r="AY49" s="93">
        <f t="shared" si="56"/>
        <v>8.4738289473684194</v>
      </c>
      <c r="AZ49" s="93">
        <f t="shared" si="56"/>
        <v>8.4622368421052609</v>
      </c>
      <c r="BA49" s="93">
        <f t="shared" si="57"/>
        <v>8.4506447368421025</v>
      </c>
      <c r="BB49" s="93">
        <f t="shared" si="57"/>
        <v>8.4390526315789458</v>
      </c>
      <c r="BC49" s="93">
        <f t="shared" si="57"/>
        <v>8.4274605263157873</v>
      </c>
      <c r="BD49" s="93">
        <f t="shared" si="57"/>
        <v>8.4158684210526289</v>
      </c>
      <c r="BE49" s="93">
        <f t="shared" si="57"/>
        <v>8.4042763157894722</v>
      </c>
      <c r="BF49" s="93">
        <f t="shared" si="57"/>
        <v>8.3926842105263137</v>
      </c>
      <c r="BG49" s="93">
        <f t="shared" si="57"/>
        <v>8.3810921052631553</v>
      </c>
      <c r="BH49" s="93">
        <f t="shared" si="57"/>
        <v>8.3694999999999986</v>
      </c>
      <c r="BI49" s="93">
        <f t="shared" si="57"/>
        <v>8.3579078947368401</v>
      </c>
      <c r="BJ49" s="93">
        <f t="shared" si="57"/>
        <v>8.3463157894736817</v>
      </c>
      <c r="BK49" s="93">
        <f t="shared" si="58"/>
        <v>8.334723684210525</v>
      </c>
      <c r="BL49" s="93">
        <f t="shared" si="58"/>
        <v>8.3231315789473665</v>
      </c>
      <c r="BM49" s="93">
        <f t="shared" si="58"/>
        <v>8.3115394736842081</v>
      </c>
      <c r="BN49" s="93">
        <f t="shared" si="58"/>
        <v>8.2999473684210514</v>
      </c>
      <c r="BO49" s="93">
        <f t="shared" si="58"/>
        <v>8.2883552631578929</v>
      </c>
      <c r="BP49" s="93">
        <f t="shared" si="58"/>
        <v>8.2767631578947345</v>
      </c>
      <c r="BQ49" s="93">
        <f t="shared" si="58"/>
        <v>8.2651710526315778</v>
      </c>
      <c r="BR49" s="93">
        <f t="shared" si="58"/>
        <v>8.2535789473684193</v>
      </c>
      <c r="BS49" s="93">
        <f t="shared" si="58"/>
        <v>8.2419868421052609</v>
      </c>
      <c r="BT49" s="93">
        <f t="shared" si="58"/>
        <v>8.2303947368421042</v>
      </c>
      <c r="BU49" s="93">
        <f t="shared" si="58"/>
        <v>8.2188026315789457</v>
      </c>
      <c r="BV49" s="93">
        <f t="shared" si="58"/>
        <v>8.2072105263157873</v>
      </c>
      <c r="BW49" s="93">
        <f t="shared" si="59"/>
        <v>8.1956184210526306</v>
      </c>
      <c r="BX49" s="93">
        <f t="shared" si="59"/>
        <v>8.1840263157894722</v>
      </c>
      <c r="BY49" s="93">
        <f t="shared" si="59"/>
        <v>8.1724342105263137</v>
      </c>
      <c r="BZ49" s="93">
        <f t="shared" si="59"/>
        <v>8.1608421052631552</v>
      </c>
      <c r="CA49" s="93">
        <f t="shared" si="59"/>
        <v>8.1492499999999986</v>
      </c>
      <c r="CB49" s="93">
        <f t="shared" si="59"/>
        <v>8.1376578947368401</v>
      </c>
      <c r="CC49" s="93">
        <f t="shared" si="59"/>
        <v>8.1260657894736816</v>
      </c>
      <c r="CD49" s="93">
        <f t="shared" si="59"/>
        <v>8.114473684210525</v>
      </c>
      <c r="CE49" s="93">
        <f t="shared" si="59"/>
        <v>8.1028815789473665</v>
      </c>
      <c r="CF49" s="93">
        <f t="shared" si="59"/>
        <v>8.091289473684208</v>
      </c>
      <c r="CG49" s="93">
        <f t="shared" si="59"/>
        <v>8.0796973684210514</v>
      </c>
      <c r="CH49" s="93">
        <f t="shared" si="59"/>
        <v>8.0681052631578929</v>
      </c>
      <c r="CI49" s="93">
        <f t="shared" si="59"/>
        <v>8.0565131578947344</v>
      </c>
      <c r="CJ49" s="93">
        <f t="shared" si="59"/>
        <v>8.0449210526315778</v>
      </c>
      <c r="CK49" s="93">
        <f t="shared" si="59"/>
        <v>8.0333289473684193</v>
      </c>
      <c r="CL49" s="93">
        <f t="shared" si="59"/>
        <v>8.0217368421052608</v>
      </c>
      <c r="CM49" s="93">
        <f t="shared" si="60"/>
        <v>8.0101447368421042</v>
      </c>
      <c r="CN49" s="93">
        <f t="shared" si="22"/>
        <v>7.9985526315789457</v>
      </c>
    </row>
    <row r="50" spans="1:92" x14ac:dyDescent="0.25">
      <c r="A50">
        <v>21</v>
      </c>
      <c r="B50" s="42">
        <v>0.5</v>
      </c>
      <c r="C50" s="50" t="str">
        <f t="shared" si="4"/>
        <v>21.5 'C</v>
      </c>
      <c r="D50" s="87">
        <v>8.8000000000000007</v>
      </c>
      <c r="E50" s="56">
        <f t="shared" si="5"/>
        <v>8.7421052631578959</v>
      </c>
      <c r="F50" s="56">
        <f t="shared" si="6"/>
        <v>8.6842105263157894</v>
      </c>
      <c r="G50" s="56">
        <f t="shared" si="7"/>
        <v>8.6263157894736846</v>
      </c>
      <c r="H50" s="71">
        <f t="shared" si="8"/>
        <v>8.5684210526315798</v>
      </c>
      <c r="I50" s="65">
        <f t="shared" si="9"/>
        <v>8.5105263157894733</v>
      </c>
      <c r="J50" s="64">
        <f t="shared" si="10"/>
        <v>8.4526315789473685</v>
      </c>
      <c r="K50" s="56">
        <f t="shared" si="11"/>
        <v>8.3947368421052637</v>
      </c>
      <c r="L50" s="56">
        <f t="shared" si="12"/>
        <v>8.3368421052631589</v>
      </c>
      <c r="M50" s="56">
        <f t="shared" si="13"/>
        <v>8.2789473684210524</v>
      </c>
      <c r="N50" s="56">
        <f t="shared" si="1"/>
        <v>8.2210526315789476</v>
      </c>
      <c r="O50" s="56">
        <f t="shared" si="14"/>
        <v>8.1631578947368428</v>
      </c>
      <c r="P50" s="56">
        <f t="shared" si="15"/>
        <v>8.1052631578947381</v>
      </c>
      <c r="Q50" s="49">
        <f t="shared" si="16"/>
        <v>8.0473684210526315</v>
      </c>
      <c r="R50" s="49">
        <f t="shared" si="17"/>
        <v>7.9894736842105276</v>
      </c>
      <c r="S50">
        <f t="shared" si="18"/>
        <v>1.1578947368421052E-2</v>
      </c>
      <c r="T50">
        <f t="shared" si="19"/>
        <v>1.7763568394002505E-15</v>
      </c>
      <c r="U50">
        <v>21.5</v>
      </c>
      <c r="V50" s="93">
        <f t="shared" si="23"/>
        <v>8.8000000000000007</v>
      </c>
      <c r="W50" s="93">
        <f t="shared" si="24"/>
        <v>8.7884210526315805</v>
      </c>
      <c r="X50" s="93">
        <f t="shared" si="25"/>
        <v>8.7768421052631584</v>
      </c>
      <c r="Y50" s="93">
        <f t="shared" si="26"/>
        <v>8.7652631578947382</v>
      </c>
      <c r="Z50" s="93">
        <f t="shared" si="27"/>
        <v>8.7536842105263162</v>
      </c>
      <c r="AA50" s="93">
        <f t="shared" si="28"/>
        <v>8.7421052631578959</v>
      </c>
      <c r="AB50" s="93">
        <f t="shared" si="31"/>
        <v>8.7305263157894739</v>
      </c>
      <c r="AC50" s="93">
        <f t="shared" si="31"/>
        <v>8.7189473684210537</v>
      </c>
      <c r="AD50" s="93">
        <f t="shared" si="31"/>
        <v>8.7073684210526316</v>
      </c>
      <c r="AE50" s="93">
        <f t="shared" si="31"/>
        <v>8.6957894736842114</v>
      </c>
      <c r="AF50" s="93">
        <f t="shared" si="31"/>
        <v>8.6842105263157912</v>
      </c>
      <c r="AG50" s="93">
        <f t="shared" si="44"/>
        <v>8.6726315789473691</v>
      </c>
      <c r="AH50" s="93">
        <f t="shared" si="44"/>
        <v>8.6610526315789489</v>
      </c>
      <c r="AI50" s="93">
        <f t="shared" si="44"/>
        <v>8.6494736842105269</v>
      </c>
      <c r="AJ50" s="93">
        <f t="shared" si="44"/>
        <v>8.6378947368421066</v>
      </c>
      <c r="AK50" s="93">
        <f t="shared" si="44"/>
        <v>8.6263157894736846</v>
      </c>
      <c r="AL50" s="93">
        <f t="shared" si="45"/>
        <v>8.6147368421052644</v>
      </c>
      <c r="AM50" s="93">
        <f t="shared" si="33"/>
        <v>8.6031578947368423</v>
      </c>
      <c r="AN50" s="93">
        <f t="shared" si="33"/>
        <v>8.5915789473684221</v>
      </c>
      <c r="AO50" s="93">
        <f t="shared" si="33"/>
        <v>8.58</v>
      </c>
      <c r="AP50" s="93">
        <f t="shared" si="33"/>
        <v>8.5684210526315798</v>
      </c>
      <c r="AQ50" s="93">
        <f t="shared" si="56"/>
        <v>8.5568421052631596</v>
      </c>
      <c r="AR50" s="93">
        <f t="shared" si="56"/>
        <v>8.5452631578947376</v>
      </c>
      <c r="AS50" s="93">
        <f t="shared" si="56"/>
        <v>8.5336842105263173</v>
      </c>
      <c r="AT50" s="93">
        <f t="shared" si="56"/>
        <v>8.5221052631578953</v>
      </c>
      <c r="AU50" s="93">
        <f t="shared" si="56"/>
        <v>8.510526315789475</v>
      </c>
      <c r="AV50" s="93">
        <f t="shared" si="56"/>
        <v>8.498947368421053</v>
      </c>
      <c r="AW50" s="93">
        <f t="shared" si="56"/>
        <v>8.4873684210526328</v>
      </c>
      <c r="AX50" s="93">
        <f t="shared" si="56"/>
        <v>8.4757894736842108</v>
      </c>
      <c r="AY50" s="93">
        <f t="shared" si="56"/>
        <v>8.4642105263157905</v>
      </c>
      <c r="AZ50" s="93">
        <f t="shared" si="56"/>
        <v>8.4526315789473685</v>
      </c>
      <c r="BA50" s="93">
        <f t="shared" si="57"/>
        <v>8.4410526315789483</v>
      </c>
      <c r="BB50" s="93">
        <f t="shared" si="57"/>
        <v>8.429473684210528</v>
      </c>
      <c r="BC50" s="93">
        <f t="shared" si="57"/>
        <v>8.417894736842106</v>
      </c>
      <c r="BD50" s="93">
        <f t="shared" si="57"/>
        <v>8.4063157894736857</v>
      </c>
      <c r="BE50" s="93">
        <f t="shared" si="57"/>
        <v>8.3947368421052637</v>
      </c>
      <c r="BF50" s="93">
        <f t="shared" si="57"/>
        <v>8.3831578947368435</v>
      </c>
      <c r="BG50" s="93">
        <f t="shared" si="57"/>
        <v>8.3715789473684215</v>
      </c>
      <c r="BH50" s="93">
        <f t="shared" si="57"/>
        <v>8.3600000000000012</v>
      </c>
      <c r="BI50" s="93">
        <f t="shared" si="57"/>
        <v>8.3484210526315792</v>
      </c>
      <c r="BJ50" s="93">
        <f t="shared" si="57"/>
        <v>8.3368421052631589</v>
      </c>
      <c r="BK50" s="93">
        <f t="shared" si="58"/>
        <v>8.3252631578947369</v>
      </c>
      <c r="BL50" s="93">
        <f t="shared" si="58"/>
        <v>8.3136842105263167</v>
      </c>
      <c r="BM50" s="93">
        <f t="shared" si="58"/>
        <v>8.3021052631578964</v>
      </c>
      <c r="BN50" s="93">
        <f t="shared" si="58"/>
        <v>8.2905263157894744</v>
      </c>
      <c r="BO50" s="93">
        <f t="shared" si="58"/>
        <v>8.2789473684210542</v>
      </c>
      <c r="BP50" s="93">
        <f t="shared" si="58"/>
        <v>8.2673684210526321</v>
      </c>
      <c r="BQ50" s="93">
        <f t="shared" si="58"/>
        <v>8.2557894736842119</v>
      </c>
      <c r="BR50" s="93">
        <f t="shared" si="58"/>
        <v>8.2442105263157899</v>
      </c>
      <c r="BS50" s="93">
        <f t="shared" si="58"/>
        <v>8.2326315789473696</v>
      </c>
      <c r="BT50" s="93">
        <f t="shared" si="58"/>
        <v>8.2210526315789476</v>
      </c>
      <c r="BU50" s="93">
        <f t="shared" si="58"/>
        <v>8.2094736842105274</v>
      </c>
      <c r="BV50" s="93">
        <f t="shared" si="58"/>
        <v>8.1978947368421071</v>
      </c>
      <c r="BW50" s="93">
        <f t="shared" si="59"/>
        <v>8.1863157894736851</v>
      </c>
      <c r="BX50" s="93">
        <f t="shared" si="59"/>
        <v>8.1747368421052649</v>
      </c>
      <c r="BY50" s="93">
        <f t="shared" si="59"/>
        <v>8.1631578947368428</v>
      </c>
      <c r="BZ50" s="93">
        <f t="shared" si="59"/>
        <v>8.1515789473684226</v>
      </c>
      <c r="CA50" s="93">
        <f t="shared" si="59"/>
        <v>8.14</v>
      </c>
      <c r="CB50" s="93">
        <f t="shared" si="59"/>
        <v>8.1284210526315803</v>
      </c>
      <c r="CC50" s="93">
        <f t="shared" si="59"/>
        <v>8.1168421052631583</v>
      </c>
      <c r="CD50" s="93">
        <f t="shared" si="59"/>
        <v>8.1052631578947381</v>
      </c>
      <c r="CE50" s="93">
        <f t="shared" si="59"/>
        <v>8.093684210526316</v>
      </c>
      <c r="CF50" s="93">
        <f t="shared" si="59"/>
        <v>8.0821052631578958</v>
      </c>
      <c r="CG50" s="93">
        <f t="shared" si="59"/>
        <v>8.0705263157894755</v>
      </c>
      <c r="CH50" s="93">
        <f t="shared" si="59"/>
        <v>8.0589473684210535</v>
      </c>
      <c r="CI50" s="93">
        <f t="shared" si="59"/>
        <v>8.0473684210526333</v>
      </c>
      <c r="CJ50" s="93">
        <f t="shared" si="59"/>
        <v>8.0357894736842113</v>
      </c>
      <c r="CK50" s="93">
        <f t="shared" si="59"/>
        <v>8.024210526315791</v>
      </c>
      <c r="CL50" s="93">
        <f t="shared" si="59"/>
        <v>8.012631578947369</v>
      </c>
      <c r="CM50" s="93">
        <f t="shared" si="60"/>
        <v>8.0010526315789487</v>
      </c>
      <c r="CN50" s="93">
        <f t="shared" si="22"/>
        <v>7.9894736842105276</v>
      </c>
    </row>
    <row r="51" spans="1:92" x14ac:dyDescent="0.25">
      <c r="A51">
        <v>21</v>
      </c>
      <c r="B51" s="42">
        <v>0.6</v>
      </c>
      <c r="C51" s="50" t="str">
        <f t="shared" si="4"/>
        <v>21.6 'C</v>
      </c>
      <c r="D51" s="87">
        <v>8.7799999999999994</v>
      </c>
      <c r="E51" s="56">
        <f t="shared" si="5"/>
        <v>8.7222368421052625</v>
      </c>
      <c r="F51" s="56">
        <f t="shared" si="6"/>
        <v>8.6644736842105257</v>
      </c>
      <c r="G51" s="56">
        <f t="shared" si="7"/>
        <v>8.6067105263157888</v>
      </c>
      <c r="H51" s="71">
        <f t="shared" si="8"/>
        <v>8.548947368421052</v>
      </c>
      <c r="I51" s="65">
        <f t="shared" si="9"/>
        <v>8.4911842105263151</v>
      </c>
      <c r="J51" s="64">
        <f t="shared" si="10"/>
        <v>8.4334210526315783</v>
      </c>
      <c r="K51" s="56">
        <f t="shared" si="11"/>
        <v>8.3756578947368414</v>
      </c>
      <c r="L51" s="56">
        <f t="shared" si="12"/>
        <v>8.3178947368421046</v>
      </c>
      <c r="M51" s="56">
        <f t="shared" si="13"/>
        <v>8.2601315789473677</v>
      </c>
      <c r="N51" s="56">
        <f t="shared" si="1"/>
        <v>8.2023684210526309</v>
      </c>
      <c r="O51" s="56">
        <f t="shared" si="14"/>
        <v>8.144605263157894</v>
      </c>
      <c r="P51" s="56">
        <f t="shared" si="15"/>
        <v>8.0868421052631572</v>
      </c>
      <c r="Q51" s="49">
        <f t="shared" si="16"/>
        <v>8.0290789473684203</v>
      </c>
      <c r="R51" s="49">
        <f t="shared" si="17"/>
        <v>7.9713157894736844</v>
      </c>
      <c r="S51">
        <f t="shared" si="18"/>
        <v>1.1552631578947366E-2</v>
      </c>
      <c r="T51">
        <f t="shared" si="19"/>
        <v>0</v>
      </c>
      <c r="U51">
        <v>21.6</v>
      </c>
      <c r="V51" s="93">
        <f t="shared" si="23"/>
        <v>8.7799999999999994</v>
      </c>
      <c r="W51" s="93">
        <f t="shared" si="24"/>
        <v>8.768447368421052</v>
      </c>
      <c r="X51" s="93">
        <f t="shared" si="25"/>
        <v>8.7568947368421046</v>
      </c>
      <c r="Y51" s="93">
        <f t="shared" si="26"/>
        <v>8.7453421052631573</v>
      </c>
      <c r="Z51" s="93">
        <f t="shared" si="27"/>
        <v>8.7337894736842099</v>
      </c>
      <c r="AA51" s="93">
        <f t="shared" si="28"/>
        <v>8.7222368421052625</v>
      </c>
      <c r="AB51" s="93">
        <f t="shared" si="31"/>
        <v>8.7106842105263151</v>
      </c>
      <c r="AC51" s="93">
        <f t="shared" si="31"/>
        <v>8.6991315789473678</v>
      </c>
      <c r="AD51" s="93">
        <f t="shared" si="31"/>
        <v>8.6875789473684204</v>
      </c>
      <c r="AE51" s="93">
        <f t="shared" si="31"/>
        <v>8.676026315789473</v>
      </c>
      <c r="AF51" s="93">
        <f t="shared" si="31"/>
        <v>8.6644736842105257</v>
      </c>
      <c r="AG51" s="93">
        <f t="shared" si="44"/>
        <v>8.6529210526315783</v>
      </c>
      <c r="AH51" s="93">
        <f t="shared" si="44"/>
        <v>8.6413684210526309</v>
      </c>
      <c r="AI51" s="93">
        <f t="shared" si="44"/>
        <v>8.6298157894736836</v>
      </c>
      <c r="AJ51" s="93">
        <f t="shared" si="44"/>
        <v>8.6182631578947362</v>
      </c>
      <c r="AK51" s="93">
        <f t="shared" si="44"/>
        <v>8.6067105263157888</v>
      </c>
      <c r="AL51" s="93">
        <f t="shared" si="45"/>
        <v>8.5951578947368414</v>
      </c>
      <c r="AM51" s="93">
        <f t="shared" si="33"/>
        <v>8.5836052631578941</v>
      </c>
      <c r="AN51" s="93">
        <f t="shared" si="33"/>
        <v>8.5720526315789467</v>
      </c>
      <c r="AO51" s="93">
        <f t="shared" si="33"/>
        <v>8.5604999999999993</v>
      </c>
      <c r="AP51" s="93">
        <f t="shared" si="33"/>
        <v>8.548947368421052</v>
      </c>
      <c r="AQ51" s="93">
        <f t="shared" si="56"/>
        <v>8.5373947368421046</v>
      </c>
      <c r="AR51" s="93">
        <f t="shared" si="56"/>
        <v>8.5258421052631572</v>
      </c>
      <c r="AS51" s="93">
        <f t="shared" si="56"/>
        <v>8.5142894736842099</v>
      </c>
      <c r="AT51" s="93">
        <f t="shared" si="56"/>
        <v>8.5027368421052625</v>
      </c>
      <c r="AU51" s="93">
        <f t="shared" si="56"/>
        <v>8.4911842105263151</v>
      </c>
      <c r="AV51" s="93">
        <f t="shared" si="56"/>
        <v>8.4796315789473677</v>
      </c>
      <c r="AW51" s="93">
        <f t="shared" si="56"/>
        <v>8.4680789473684204</v>
      </c>
      <c r="AX51" s="93">
        <f t="shared" si="56"/>
        <v>8.456526315789473</v>
      </c>
      <c r="AY51" s="93">
        <f t="shared" si="56"/>
        <v>8.4449736842105256</v>
      </c>
      <c r="AZ51" s="93">
        <f t="shared" si="56"/>
        <v>8.4334210526315783</v>
      </c>
      <c r="BA51" s="93">
        <f t="shared" si="57"/>
        <v>8.4218684210526309</v>
      </c>
      <c r="BB51" s="93">
        <f t="shared" si="57"/>
        <v>8.4103157894736835</v>
      </c>
      <c r="BC51" s="93">
        <f t="shared" si="57"/>
        <v>8.3987631578947362</v>
      </c>
      <c r="BD51" s="93">
        <f t="shared" si="57"/>
        <v>8.3872105263157888</v>
      </c>
      <c r="BE51" s="93">
        <f t="shared" si="57"/>
        <v>8.3756578947368414</v>
      </c>
      <c r="BF51" s="93">
        <f t="shared" si="57"/>
        <v>8.364105263157894</v>
      </c>
      <c r="BG51" s="93">
        <f t="shared" si="57"/>
        <v>8.3525526315789467</v>
      </c>
      <c r="BH51" s="93">
        <f t="shared" si="57"/>
        <v>8.3409999999999993</v>
      </c>
      <c r="BI51" s="93">
        <f t="shared" si="57"/>
        <v>8.3294473684210519</v>
      </c>
      <c r="BJ51" s="93">
        <f t="shared" si="57"/>
        <v>8.3178947368421046</v>
      </c>
      <c r="BK51" s="93">
        <f t="shared" si="58"/>
        <v>8.3063421052631572</v>
      </c>
      <c r="BL51" s="93">
        <f t="shared" si="58"/>
        <v>8.2947894736842098</v>
      </c>
      <c r="BM51" s="93">
        <f t="shared" si="58"/>
        <v>8.2832368421052625</v>
      </c>
      <c r="BN51" s="93">
        <f t="shared" si="58"/>
        <v>8.2716842105263151</v>
      </c>
      <c r="BO51" s="93">
        <f t="shared" si="58"/>
        <v>8.2601315789473677</v>
      </c>
      <c r="BP51" s="93">
        <f t="shared" si="58"/>
        <v>8.2485789473684203</v>
      </c>
      <c r="BQ51" s="93">
        <f t="shared" si="58"/>
        <v>8.237026315789473</v>
      </c>
      <c r="BR51" s="93">
        <f t="shared" si="58"/>
        <v>8.2254736842105256</v>
      </c>
      <c r="BS51" s="93">
        <f t="shared" si="58"/>
        <v>8.2139210526315782</v>
      </c>
      <c r="BT51" s="93">
        <f t="shared" si="58"/>
        <v>8.2023684210526309</v>
      </c>
      <c r="BU51" s="93">
        <f t="shared" si="58"/>
        <v>8.1908157894736835</v>
      </c>
      <c r="BV51" s="93">
        <f t="shared" si="58"/>
        <v>8.1792631578947361</v>
      </c>
      <c r="BW51" s="93">
        <f t="shared" si="59"/>
        <v>8.1677105263157888</v>
      </c>
      <c r="BX51" s="93">
        <f t="shared" si="59"/>
        <v>8.1561578947368414</v>
      </c>
      <c r="BY51" s="93">
        <f t="shared" si="59"/>
        <v>8.144605263157894</v>
      </c>
      <c r="BZ51" s="93">
        <f t="shared" si="59"/>
        <v>8.1330526315789466</v>
      </c>
      <c r="CA51" s="93">
        <f t="shared" si="59"/>
        <v>8.1214999999999993</v>
      </c>
      <c r="CB51" s="93">
        <f t="shared" si="59"/>
        <v>8.1099473684210519</v>
      </c>
      <c r="CC51" s="93">
        <f t="shared" si="59"/>
        <v>8.0983947368421045</v>
      </c>
      <c r="CD51" s="93">
        <f t="shared" si="59"/>
        <v>8.0868421052631572</v>
      </c>
      <c r="CE51" s="93">
        <f t="shared" si="59"/>
        <v>8.0752894736842098</v>
      </c>
      <c r="CF51" s="93">
        <f t="shared" si="59"/>
        <v>8.0637368421052624</v>
      </c>
      <c r="CG51" s="93">
        <f t="shared" si="59"/>
        <v>8.0521842105263151</v>
      </c>
      <c r="CH51" s="93">
        <f t="shared" si="59"/>
        <v>8.0406315789473677</v>
      </c>
      <c r="CI51" s="93">
        <f t="shared" si="59"/>
        <v>8.0290789473684203</v>
      </c>
      <c r="CJ51" s="93">
        <f t="shared" si="59"/>
        <v>8.0175263157894729</v>
      </c>
      <c r="CK51" s="93">
        <f t="shared" si="59"/>
        <v>8.0059736842105256</v>
      </c>
      <c r="CL51" s="93">
        <f t="shared" si="59"/>
        <v>7.9944210526315773</v>
      </c>
      <c r="CM51" s="93">
        <f t="shared" si="60"/>
        <v>7.9828684210526299</v>
      </c>
      <c r="CN51" s="93">
        <f t="shared" si="22"/>
        <v>7.9713157894736826</v>
      </c>
    </row>
    <row r="52" spans="1:92" x14ac:dyDescent="0.25">
      <c r="A52">
        <v>21</v>
      </c>
      <c r="B52" s="42">
        <v>0.7</v>
      </c>
      <c r="C52" s="50" t="str">
        <f t="shared" si="4"/>
        <v>21.7 'C</v>
      </c>
      <c r="D52" s="87">
        <v>8.76</v>
      </c>
      <c r="E52" s="56">
        <f t="shared" si="5"/>
        <v>8.7023684210526309</v>
      </c>
      <c r="F52" s="56">
        <f t="shared" si="6"/>
        <v>8.6447368421052619</v>
      </c>
      <c r="G52" s="56">
        <f t="shared" si="7"/>
        <v>8.5871052631578948</v>
      </c>
      <c r="H52" s="71">
        <f t="shared" si="8"/>
        <v>8.5294736842105259</v>
      </c>
      <c r="I52" s="65">
        <f t="shared" si="9"/>
        <v>8.471842105263157</v>
      </c>
      <c r="J52" s="64">
        <f t="shared" si="10"/>
        <v>8.4142105263157898</v>
      </c>
      <c r="K52" s="56">
        <f t="shared" si="11"/>
        <v>8.3565789473684209</v>
      </c>
      <c r="L52" s="56">
        <f t="shared" si="12"/>
        <v>8.298947368421052</v>
      </c>
      <c r="M52" s="56">
        <f t="shared" si="13"/>
        <v>8.241315789473683</v>
      </c>
      <c r="N52" s="56">
        <f t="shared" si="1"/>
        <v>8.1836842105263159</v>
      </c>
      <c r="O52" s="56">
        <f t="shared" si="14"/>
        <v>8.126052631578947</v>
      </c>
      <c r="P52" s="56">
        <f t="shared" si="15"/>
        <v>8.068421052631578</v>
      </c>
      <c r="Q52" s="49">
        <f t="shared" si="16"/>
        <v>8.0107894736842109</v>
      </c>
      <c r="R52" s="49">
        <f t="shared" si="17"/>
        <v>7.953157894736842</v>
      </c>
      <c r="S52">
        <f t="shared" si="18"/>
        <v>1.152631578947368E-2</v>
      </c>
      <c r="T52">
        <f t="shared" si="19"/>
        <v>5.3290705182007514E-15</v>
      </c>
      <c r="U52">
        <v>21.7</v>
      </c>
      <c r="V52" s="93">
        <f t="shared" si="23"/>
        <v>8.7600000000000016</v>
      </c>
      <c r="W52" s="93">
        <f t="shared" si="24"/>
        <v>8.7484736842105288</v>
      </c>
      <c r="X52" s="93">
        <f t="shared" si="25"/>
        <v>8.7369473684210543</v>
      </c>
      <c r="Y52" s="93">
        <f t="shared" si="26"/>
        <v>8.7254210526315816</v>
      </c>
      <c r="Z52" s="93">
        <f t="shared" si="27"/>
        <v>8.7138947368421071</v>
      </c>
      <c r="AA52" s="93">
        <f t="shared" si="28"/>
        <v>8.7023684210526326</v>
      </c>
      <c r="AB52" s="93">
        <f t="shared" si="31"/>
        <v>8.6908421052631599</v>
      </c>
      <c r="AC52" s="93">
        <f t="shared" si="31"/>
        <v>8.6793157894736854</v>
      </c>
      <c r="AD52" s="93">
        <f t="shared" si="31"/>
        <v>8.6677894736842127</v>
      </c>
      <c r="AE52" s="93">
        <f t="shared" si="31"/>
        <v>8.6562631578947382</v>
      </c>
      <c r="AF52" s="93">
        <f t="shared" si="31"/>
        <v>8.6447368421052655</v>
      </c>
      <c r="AG52" s="93">
        <f t="shared" si="44"/>
        <v>8.633210526315791</v>
      </c>
      <c r="AH52" s="93">
        <f t="shared" si="44"/>
        <v>8.6216842105263183</v>
      </c>
      <c r="AI52" s="93">
        <f t="shared" si="44"/>
        <v>8.6101578947368438</v>
      </c>
      <c r="AJ52" s="93">
        <f t="shared" si="44"/>
        <v>8.5986315789473711</v>
      </c>
      <c r="AK52" s="93">
        <f t="shared" si="44"/>
        <v>8.5871052631578966</v>
      </c>
      <c r="AL52" s="93">
        <f t="shared" si="45"/>
        <v>8.5755789473684239</v>
      </c>
      <c r="AM52" s="93">
        <f t="shared" si="33"/>
        <v>8.5640526315789494</v>
      </c>
      <c r="AN52" s="93">
        <f t="shared" si="33"/>
        <v>8.5525263157894749</v>
      </c>
      <c r="AO52" s="93">
        <f t="shared" si="33"/>
        <v>8.5410000000000021</v>
      </c>
      <c r="AP52" s="93">
        <f t="shared" si="33"/>
        <v>8.5294736842105277</v>
      </c>
      <c r="AQ52" s="93">
        <f t="shared" si="56"/>
        <v>8.5179473684210549</v>
      </c>
      <c r="AR52" s="93">
        <f t="shared" si="56"/>
        <v>8.5064210526315804</v>
      </c>
      <c r="AS52" s="93">
        <f t="shared" si="56"/>
        <v>8.4948947368421077</v>
      </c>
      <c r="AT52" s="93">
        <f t="shared" si="56"/>
        <v>8.4833684210526332</v>
      </c>
      <c r="AU52" s="93">
        <f t="shared" si="56"/>
        <v>8.4718421052631605</v>
      </c>
      <c r="AV52" s="93">
        <f t="shared" si="56"/>
        <v>8.460315789473686</v>
      </c>
      <c r="AW52" s="93">
        <f t="shared" si="56"/>
        <v>8.4487894736842133</v>
      </c>
      <c r="AX52" s="93">
        <f t="shared" si="56"/>
        <v>8.4372631578947388</v>
      </c>
      <c r="AY52" s="93">
        <f t="shared" si="56"/>
        <v>8.4257368421052643</v>
      </c>
      <c r="AZ52" s="93">
        <f t="shared" si="56"/>
        <v>8.4142105263157916</v>
      </c>
      <c r="BA52" s="93">
        <f t="shared" si="57"/>
        <v>8.4026842105263171</v>
      </c>
      <c r="BB52" s="93">
        <f t="shared" si="57"/>
        <v>8.3911578947368444</v>
      </c>
      <c r="BC52" s="93">
        <f t="shared" si="57"/>
        <v>8.3796315789473699</v>
      </c>
      <c r="BD52" s="93">
        <f t="shared" si="57"/>
        <v>8.3681052631578972</v>
      </c>
      <c r="BE52" s="93">
        <f t="shared" si="57"/>
        <v>8.3565789473684227</v>
      </c>
      <c r="BF52" s="93">
        <f t="shared" si="57"/>
        <v>8.3450526315789499</v>
      </c>
      <c r="BG52" s="93">
        <f t="shared" si="57"/>
        <v>8.3335263157894754</v>
      </c>
      <c r="BH52" s="93">
        <f t="shared" si="57"/>
        <v>8.3220000000000027</v>
      </c>
      <c r="BI52" s="93">
        <f t="shared" si="57"/>
        <v>8.3104736842105282</v>
      </c>
      <c r="BJ52" s="93">
        <f t="shared" si="57"/>
        <v>8.2989473684210555</v>
      </c>
      <c r="BK52" s="93">
        <f t="shared" si="58"/>
        <v>8.287421052631581</v>
      </c>
      <c r="BL52" s="93">
        <f t="shared" si="58"/>
        <v>8.2758947368421065</v>
      </c>
      <c r="BM52" s="93">
        <f t="shared" si="58"/>
        <v>8.2643684210526338</v>
      </c>
      <c r="BN52" s="93">
        <f t="shared" si="58"/>
        <v>8.2528421052631593</v>
      </c>
      <c r="BO52" s="93">
        <f t="shared" si="58"/>
        <v>8.2413157894736866</v>
      </c>
      <c r="BP52" s="93">
        <f t="shared" si="58"/>
        <v>8.2297894736842121</v>
      </c>
      <c r="BQ52" s="93">
        <f t="shared" si="58"/>
        <v>8.2182631578947394</v>
      </c>
      <c r="BR52" s="93">
        <f t="shared" si="58"/>
        <v>8.2067368421052649</v>
      </c>
      <c r="BS52" s="93">
        <f t="shared" si="58"/>
        <v>8.1952105263157922</v>
      </c>
      <c r="BT52" s="93">
        <f t="shared" si="58"/>
        <v>8.1836842105263177</v>
      </c>
      <c r="BU52" s="93">
        <f t="shared" si="58"/>
        <v>8.172157894736845</v>
      </c>
      <c r="BV52" s="93">
        <f t="shared" si="58"/>
        <v>8.1606315789473705</v>
      </c>
      <c r="BW52" s="93">
        <f t="shared" si="59"/>
        <v>8.149105263157896</v>
      </c>
      <c r="BX52" s="93">
        <f t="shared" si="59"/>
        <v>8.1375789473684232</v>
      </c>
      <c r="BY52" s="93">
        <f t="shared" si="59"/>
        <v>8.1260526315789487</v>
      </c>
      <c r="BZ52" s="93">
        <f t="shared" si="59"/>
        <v>8.114526315789476</v>
      </c>
      <c r="CA52" s="93">
        <f t="shared" si="59"/>
        <v>8.1030000000000015</v>
      </c>
      <c r="CB52" s="93">
        <f t="shared" si="59"/>
        <v>8.0914736842105288</v>
      </c>
      <c r="CC52" s="93">
        <f t="shared" si="59"/>
        <v>8.0799473684210543</v>
      </c>
      <c r="CD52" s="93">
        <f t="shared" si="59"/>
        <v>8.0684210526315816</v>
      </c>
      <c r="CE52" s="93">
        <f t="shared" si="59"/>
        <v>8.0568947368421071</v>
      </c>
      <c r="CF52" s="93">
        <f t="shared" si="59"/>
        <v>8.0453684210526344</v>
      </c>
      <c r="CG52" s="93">
        <f t="shared" si="59"/>
        <v>8.0338421052631599</v>
      </c>
      <c r="CH52" s="93">
        <f t="shared" si="59"/>
        <v>8.0223157894736872</v>
      </c>
      <c r="CI52" s="93">
        <f t="shared" si="59"/>
        <v>8.0107894736842127</v>
      </c>
      <c r="CJ52" s="93">
        <f t="shared" si="59"/>
        <v>7.9992631578947391</v>
      </c>
      <c r="CK52" s="93">
        <f t="shared" si="59"/>
        <v>7.9877368421052655</v>
      </c>
      <c r="CL52" s="93">
        <f t="shared" si="59"/>
        <v>7.9762105263157919</v>
      </c>
      <c r="CM52" s="93">
        <f t="shared" si="60"/>
        <v>7.9646842105263183</v>
      </c>
      <c r="CN52" s="93">
        <f t="shared" si="22"/>
        <v>7.9531578947368446</v>
      </c>
    </row>
    <row r="53" spans="1:92" x14ac:dyDescent="0.25">
      <c r="A53">
        <v>21</v>
      </c>
      <c r="B53" s="42">
        <v>0.8</v>
      </c>
      <c r="C53" s="50" t="str">
        <f t="shared" si="4"/>
        <v>21.8 'C</v>
      </c>
      <c r="D53" s="87">
        <v>8.74</v>
      </c>
      <c r="E53" s="56">
        <f t="shared" si="5"/>
        <v>8.682500000000001</v>
      </c>
      <c r="F53" s="56">
        <f t="shared" si="6"/>
        <v>8.625</v>
      </c>
      <c r="G53" s="56">
        <f t="shared" si="7"/>
        <v>8.5675000000000008</v>
      </c>
      <c r="H53" s="71">
        <f t="shared" si="8"/>
        <v>8.51</v>
      </c>
      <c r="I53" s="65">
        <f t="shared" si="9"/>
        <v>8.4525000000000006</v>
      </c>
      <c r="J53" s="64">
        <f t="shared" si="10"/>
        <v>8.3949999999999996</v>
      </c>
      <c r="K53" s="56">
        <f t="shared" si="11"/>
        <v>8.3375000000000004</v>
      </c>
      <c r="L53" s="56">
        <f t="shared" si="12"/>
        <v>8.2799999999999994</v>
      </c>
      <c r="M53" s="56">
        <f t="shared" si="13"/>
        <v>8.2225000000000001</v>
      </c>
      <c r="N53" s="56">
        <f t="shared" si="1"/>
        <v>8.1650000000000009</v>
      </c>
      <c r="O53" s="56">
        <f t="shared" si="14"/>
        <v>8.1074999999999999</v>
      </c>
      <c r="P53" s="56">
        <f t="shared" si="15"/>
        <v>8.0500000000000007</v>
      </c>
      <c r="Q53" s="49">
        <f t="shared" si="16"/>
        <v>7.9925000000000006</v>
      </c>
      <c r="R53" s="49">
        <f t="shared" si="17"/>
        <v>7.9350000000000005</v>
      </c>
      <c r="S53">
        <f t="shared" si="18"/>
        <v>1.1499999999999998E-2</v>
      </c>
      <c r="T53">
        <f t="shared" si="19"/>
        <v>1.7763568394002505E-15</v>
      </c>
      <c r="U53">
        <v>21.8</v>
      </c>
      <c r="V53" s="93">
        <f t="shared" si="23"/>
        <v>8.74</v>
      </c>
      <c r="W53" s="93">
        <f t="shared" si="24"/>
        <v>8.7285000000000004</v>
      </c>
      <c r="X53" s="93">
        <f t="shared" si="25"/>
        <v>8.7170000000000005</v>
      </c>
      <c r="Y53" s="93">
        <f t="shared" si="26"/>
        <v>8.7055000000000007</v>
      </c>
      <c r="Z53" s="93">
        <f t="shared" si="27"/>
        <v>8.6940000000000008</v>
      </c>
      <c r="AA53" s="93">
        <f t="shared" si="28"/>
        <v>8.682500000000001</v>
      </c>
      <c r="AB53" s="93">
        <f t="shared" si="31"/>
        <v>8.6710000000000012</v>
      </c>
      <c r="AC53" s="93">
        <f t="shared" si="31"/>
        <v>8.6594999999999995</v>
      </c>
      <c r="AD53" s="93">
        <f t="shared" si="31"/>
        <v>8.6479999999999997</v>
      </c>
      <c r="AE53" s="93">
        <f t="shared" si="31"/>
        <v>8.6364999999999998</v>
      </c>
      <c r="AF53" s="93">
        <f t="shared" si="31"/>
        <v>8.625</v>
      </c>
      <c r="AG53" s="93">
        <f t="shared" si="44"/>
        <v>8.6135000000000002</v>
      </c>
      <c r="AH53" s="93">
        <f t="shared" si="44"/>
        <v>8.6020000000000003</v>
      </c>
      <c r="AI53" s="93">
        <f t="shared" si="44"/>
        <v>8.5905000000000005</v>
      </c>
      <c r="AJ53" s="93">
        <f t="shared" si="44"/>
        <v>8.5790000000000006</v>
      </c>
      <c r="AK53" s="93">
        <f t="shared" si="44"/>
        <v>8.5675000000000008</v>
      </c>
      <c r="AL53" s="93">
        <f t="shared" si="45"/>
        <v>8.5560000000000009</v>
      </c>
      <c r="AM53" s="93">
        <f t="shared" si="33"/>
        <v>8.5445000000000011</v>
      </c>
      <c r="AN53" s="93">
        <f t="shared" si="33"/>
        <v>8.5329999999999995</v>
      </c>
      <c r="AO53" s="93">
        <f t="shared" si="33"/>
        <v>8.5214999999999996</v>
      </c>
      <c r="AP53" s="93">
        <f t="shared" si="33"/>
        <v>8.51</v>
      </c>
      <c r="AQ53" s="93">
        <f t="shared" si="56"/>
        <v>8.4984999999999999</v>
      </c>
      <c r="AR53" s="93">
        <f t="shared" si="56"/>
        <v>8.4870000000000001</v>
      </c>
      <c r="AS53" s="93">
        <f t="shared" si="56"/>
        <v>8.4755000000000003</v>
      </c>
      <c r="AT53" s="93">
        <f t="shared" si="56"/>
        <v>8.4640000000000004</v>
      </c>
      <c r="AU53" s="93">
        <f t="shared" si="56"/>
        <v>8.4525000000000006</v>
      </c>
      <c r="AV53" s="93">
        <f t="shared" si="56"/>
        <v>8.4410000000000007</v>
      </c>
      <c r="AW53" s="93">
        <f t="shared" si="56"/>
        <v>8.4295000000000009</v>
      </c>
      <c r="AX53" s="93">
        <f t="shared" si="56"/>
        <v>8.418000000000001</v>
      </c>
      <c r="AY53" s="93">
        <f t="shared" si="56"/>
        <v>8.4065000000000012</v>
      </c>
      <c r="AZ53" s="93">
        <f t="shared" si="56"/>
        <v>8.3949999999999996</v>
      </c>
      <c r="BA53" s="93">
        <f t="shared" si="57"/>
        <v>8.3834999999999997</v>
      </c>
      <c r="BB53" s="93">
        <f t="shared" si="57"/>
        <v>8.3719999999999999</v>
      </c>
      <c r="BC53" s="93">
        <f t="shared" si="57"/>
        <v>8.3605</v>
      </c>
      <c r="BD53" s="93">
        <f t="shared" si="57"/>
        <v>8.3490000000000002</v>
      </c>
      <c r="BE53" s="93">
        <f t="shared" si="57"/>
        <v>8.3375000000000004</v>
      </c>
      <c r="BF53" s="93">
        <f t="shared" si="57"/>
        <v>8.3260000000000005</v>
      </c>
      <c r="BG53" s="93">
        <f t="shared" si="57"/>
        <v>8.3145000000000007</v>
      </c>
      <c r="BH53" s="93">
        <f t="shared" si="57"/>
        <v>8.3030000000000008</v>
      </c>
      <c r="BI53" s="93">
        <f t="shared" si="57"/>
        <v>8.291500000000001</v>
      </c>
      <c r="BJ53" s="93">
        <f t="shared" si="57"/>
        <v>8.2800000000000011</v>
      </c>
      <c r="BK53" s="93">
        <f t="shared" si="58"/>
        <v>8.2684999999999995</v>
      </c>
      <c r="BL53" s="93">
        <f t="shared" si="58"/>
        <v>8.2569999999999997</v>
      </c>
      <c r="BM53" s="93">
        <f t="shared" si="58"/>
        <v>8.2454999999999998</v>
      </c>
      <c r="BN53" s="93">
        <f t="shared" si="58"/>
        <v>8.234</v>
      </c>
      <c r="BO53" s="93">
        <f t="shared" si="58"/>
        <v>8.2225000000000001</v>
      </c>
      <c r="BP53" s="93">
        <f t="shared" si="58"/>
        <v>8.2110000000000003</v>
      </c>
      <c r="BQ53" s="93">
        <f t="shared" si="58"/>
        <v>8.1995000000000005</v>
      </c>
      <c r="BR53" s="93">
        <f t="shared" si="58"/>
        <v>8.1880000000000006</v>
      </c>
      <c r="BS53" s="93">
        <f t="shared" si="58"/>
        <v>8.1765000000000008</v>
      </c>
      <c r="BT53" s="93">
        <f t="shared" si="58"/>
        <v>8.1650000000000009</v>
      </c>
      <c r="BU53" s="93">
        <f t="shared" si="58"/>
        <v>8.1535000000000011</v>
      </c>
      <c r="BV53" s="93">
        <f t="shared" si="58"/>
        <v>8.1420000000000012</v>
      </c>
      <c r="BW53" s="93">
        <f t="shared" si="59"/>
        <v>8.1304999999999996</v>
      </c>
      <c r="BX53" s="93">
        <f t="shared" si="59"/>
        <v>8.1189999999999998</v>
      </c>
      <c r="BY53" s="93">
        <f t="shared" si="59"/>
        <v>8.1074999999999999</v>
      </c>
      <c r="BZ53" s="93">
        <f t="shared" si="59"/>
        <v>8.0960000000000001</v>
      </c>
      <c r="CA53" s="93">
        <f t="shared" si="59"/>
        <v>8.0845000000000002</v>
      </c>
      <c r="CB53" s="93">
        <f t="shared" si="59"/>
        <v>8.0730000000000004</v>
      </c>
      <c r="CC53" s="93">
        <f t="shared" si="59"/>
        <v>8.0615000000000006</v>
      </c>
      <c r="CD53" s="93">
        <f t="shared" si="59"/>
        <v>8.0500000000000007</v>
      </c>
      <c r="CE53" s="93">
        <f t="shared" si="59"/>
        <v>8.0385000000000009</v>
      </c>
      <c r="CF53" s="93">
        <f t="shared" si="59"/>
        <v>8.027000000000001</v>
      </c>
      <c r="CG53" s="93">
        <f t="shared" si="59"/>
        <v>8.0155000000000012</v>
      </c>
      <c r="CH53" s="93">
        <f t="shared" si="59"/>
        <v>8.0039999999999996</v>
      </c>
      <c r="CI53" s="93">
        <f t="shared" si="59"/>
        <v>7.9925000000000006</v>
      </c>
      <c r="CJ53" s="93">
        <f t="shared" si="59"/>
        <v>7.9810000000000008</v>
      </c>
      <c r="CK53" s="93">
        <f t="shared" si="59"/>
        <v>7.9695</v>
      </c>
      <c r="CL53" s="93">
        <f t="shared" si="59"/>
        <v>7.9580000000000002</v>
      </c>
      <c r="CM53" s="93">
        <f t="shared" si="60"/>
        <v>7.9465000000000003</v>
      </c>
      <c r="CN53" s="93">
        <f t="shared" si="22"/>
        <v>7.9350000000000005</v>
      </c>
    </row>
    <row r="54" spans="1:92" ht="13.8" thickBot="1" x14ac:dyDescent="0.3">
      <c r="A54">
        <v>21</v>
      </c>
      <c r="B54" s="42">
        <v>0.9</v>
      </c>
      <c r="C54" s="57" t="str">
        <f t="shared" si="4"/>
        <v>21.9 'C</v>
      </c>
      <c r="D54" s="88">
        <v>8.73</v>
      </c>
      <c r="E54" s="63">
        <f t="shared" si="5"/>
        <v>8.6725657894736852</v>
      </c>
      <c r="F54" s="63">
        <f t="shared" si="6"/>
        <v>8.6151315789473681</v>
      </c>
      <c r="G54" s="63">
        <f t="shared" si="7"/>
        <v>8.5576973684210529</v>
      </c>
      <c r="H54" s="89">
        <f t="shared" si="8"/>
        <v>8.5002631578947376</v>
      </c>
      <c r="I54" s="66">
        <f t="shared" si="9"/>
        <v>8.4428289473684206</v>
      </c>
      <c r="J54" s="67">
        <f t="shared" si="10"/>
        <v>8.3853947368421053</v>
      </c>
      <c r="K54" s="63">
        <f t="shared" si="11"/>
        <v>8.3279605263157901</v>
      </c>
      <c r="L54" s="63">
        <f t="shared" si="12"/>
        <v>8.2705263157894731</v>
      </c>
      <c r="M54" s="63">
        <f t="shared" si="13"/>
        <v>8.2130921052631578</v>
      </c>
      <c r="N54" s="63">
        <f t="shared" si="1"/>
        <v>8.1556578947368426</v>
      </c>
      <c r="O54" s="63">
        <f t="shared" si="14"/>
        <v>8.0982236842105273</v>
      </c>
      <c r="P54" s="63">
        <f t="shared" si="15"/>
        <v>8.0407894736842103</v>
      </c>
      <c r="Q54" s="63">
        <f t="shared" si="16"/>
        <v>7.983355263157895</v>
      </c>
      <c r="R54" s="63">
        <f t="shared" si="17"/>
        <v>7.9259210526315798</v>
      </c>
      <c r="S54">
        <f t="shared" si="18"/>
        <v>1.1486842105263156E-2</v>
      </c>
      <c r="T54">
        <f t="shared" si="19"/>
        <v>0</v>
      </c>
      <c r="U54">
        <v>21.9</v>
      </c>
      <c r="V54" s="93">
        <f t="shared" si="23"/>
        <v>8.7299999999999986</v>
      </c>
      <c r="W54" s="93">
        <f t="shared" si="24"/>
        <v>8.7185131578947352</v>
      </c>
      <c r="X54" s="93">
        <f t="shared" si="25"/>
        <v>8.7070263157894718</v>
      </c>
      <c r="Y54" s="93">
        <f t="shared" si="26"/>
        <v>8.6955394736842102</v>
      </c>
      <c r="Z54" s="93">
        <f t="shared" si="27"/>
        <v>8.6840526315789468</v>
      </c>
      <c r="AA54" s="93">
        <f t="shared" si="28"/>
        <v>8.6725657894736834</v>
      </c>
      <c r="AB54" s="93">
        <f t="shared" si="31"/>
        <v>8.66107894736842</v>
      </c>
      <c r="AC54" s="93">
        <f t="shared" si="31"/>
        <v>8.6495921052631566</v>
      </c>
      <c r="AD54" s="93">
        <f t="shared" si="31"/>
        <v>8.6381052631578932</v>
      </c>
      <c r="AE54" s="93">
        <f t="shared" si="31"/>
        <v>8.6266184210526298</v>
      </c>
      <c r="AF54" s="93">
        <f t="shared" si="31"/>
        <v>8.6151315789473681</v>
      </c>
      <c r="AG54" s="93">
        <f t="shared" si="44"/>
        <v>8.6036447368421047</v>
      </c>
      <c r="AH54" s="93">
        <f t="shared" si="44"/>
        <v>8.5921578947368413</v>
      </c>
      <c r="AI54" s="93">
        <f t="shared" si="44"/>
        <v>8.5806710526315779</v>
      </c>
      <c r="AJ54" s="93">
        <f t="shared" si="44"/>
        <v>8.5691842105263145</v>
      </c>
      <c r="AK54" s="93">
        <f t="shared" si="44"/>
        <v>8.5576973684210511</v>
      </c>
      <c r="AL54" s="93">
        <f t="shared" ref="AL54:AL74" si="61">($S54*AL$4)+$T54</f>
        <v>8.5462105263157877</v>
      </c>
      <c r="AM54" s="93">
        <f t="shared" si="33"/>
        <v>8.5347236842105261</v>
      </c>
      <c r="AN54" s="93">
        <f t="shared" si="33"/>
        <v>8.5232368421052627</v>
      </c>
      <c r="AO54" s="93">
        <f t="shared" si="33"/>
        <v>8.5117499999999993</v>
      </c>
      <c r="AP54" s="93">
        <f t="shared" si="33"/>
        <v>8.5002631578947359</v>
      </c>
      <c r="AQ54" s="93">
        <f t="shared" si="56"/>
        <v>8.4887763157894724</v>
      </c>
      <c r="AR54" s="93">
        <f t="shared" si="56"/>
        <v>8.477289473684209</v>
      </c>
      <c r="AS54" s="93">
        <f t="shared" si="56"/>
        <v>8.4658026315789456</v>
      </c>
      <c r="AT54" s="93">
        <f t="shared" si="56"/>
        <v>8.4543157894736822</v>
      </c>
      <c r="AU54" s="93">
        <f t="shared" si="56"/>
        <v>8.4428289473684206</v>
      </c>
      <c r="AV54" s="93">
        <f t="shared" si="56"/>
        <v>8.4313421052631572</v>
      </c>
      <c r="AW54" s="93">
        <f t="shared" si="56"/>
        <v>8.4198552631578938</v>
      </c>
      <c r="AX54" s="93">
        <f t="shared" si="56"/>
        <v>8.4083684210526304</v>
      </c>
      <c r="AY54" s="93">
        <f t="shared" si="56"/>
        <v>8.396881578947367</v>
      </c>
      <c r="AZ54" s="93">
        <f t="shared" si="56"/>
        <v>8.3853947368421036</v>
      </c>
      <c r="BA54" s="93">
        <f t="shared" si="57"/>
        <v>8.3739078947368402</v>
      </c>
      <c r="BB54" s="93">
        <f t="shared" si="57"/>
        <v>8.3624210526315785</v>
      </c>
      <c r="BC54" s="93">
        <f t="shared" si="57"/>
        <v>8.3509342105263151</v>
      </c>
      <c r="BD54" s="93">
        <f t="shared" si="57"/>
        <v>8.3394473684210517</v>
      </c>
      <c r="BE54" s="93">
        <f t="shared" si="57"/>
        <v>8.3279605263157883</v>
      </c>
      <c r="BF54" s="93">
        <f t="shared" si="57"/>
        <v>8.3164736842105249</v>
      </c>
      <c r="BG54" s="93">
        <f t="shared" si="57"/>
        <v>8.3049868421052615</v>
      </c>
      <c r="BH54" s="93">
        <f t="shared" si="57"/>
        <v>8.2934999999999981</v>
      </c>
      <c r="BI54" s="93">
        <f t="shared" si="57"/>
        <v>8.2820131578947365</v>
      </c>
      <c r="BJ54" s="93">
        <f t="shared" si="57"/>
        <v>8.2705263157894731</v>
      </c>
      <c r="BK54" s="93">
        <f t="shared" si="58"/>
        <v>8.2590394736842097</v>
      </c>
      <c r="BL54" s="93">
        <f t="shared" si="58"/>
        <v>8.2475526315789462</v>
      </c>
      <c r="BM54" s="93">
        <f t="shared" si="58"/>
        <v>8.2360657894736828</v>
      </c>
      <c r="BN54" s="93">
        <f t="shared" si="58"/>
        <v>8.2245789473684194</v>
      </c>
      <c r="BO54" s="93">
        <f t="shared" si="58"/>
        <v>8.213092105263156</v>
      </c>
      <c r="BP54" s="93">
        <f t="shared" si="58"/>
        <v>8.2016052631578944</v>
      </c>
      <c r="BQ54" s="93">
        <f t="shared" si="58"/>
        <v>8.190118421052631</v>
      </c>
      <c r="BR54" s="93">
        <f t="shared" si="58"/>
        <v>8.1786315789473676</v>
      </c>
      <c r="BS54" s="93">
        <f t="shared" si="58"/>
        <v>8.1671447368421042</v>
      </c>
      <c r="BT54" s="93">
        <f t="shared" si="58"/>
        <v>8.1556578947368408</v>
      </c>
      <c r="BU54" s="93">
        <f t="shared" si="58"/>
        <v>8.1441710526315774</v>
      </c>
      <c r="BV54" s="93">
        <f t="shared" si="58"/>
        <v>8.132684210526314</v>
      </c>
      <c r="BW54" s="93">
        <f t="shared" si="59"/>
        <v>8.1211973684210523</v>
      </c>
      <c r="BX54" s="93">
        <f t="shared" si="59"/>
        <v>8.1097105263157889</v>
      </c>
      <c r="BY54" s="93">
        <f t="shared" si="59"/>
        <v>8.0982236842105255</v>
      </c>
      <c r="BZ54" s="93">
        <f t="shared" si="59"/>
        <v>8.0867368421052621</v>
      </c>
      <c r="CA54" s="93">
        <f t="shared" si="59"/>
        <v>8.0752499999999987</v>
      </c>
      <c r="CB54" s="93">
        <f t="shared" si="59"/>
        <v>8.0637631578947353</v>
      </c>
      <c r="CC54" s="93">
        <f t="shared" si="59"/>
        <v>8.0522763157894719</v>
      </c>
      <c r="CD54" s="93">
        <f t="shared" si="59"/>
        <v>8.0407894736842103</v>
      </c>
      <c r="CE54" s="93">
        <f t="shared" si="59"/>
        <v>8.0293026315789469</v>
      </c>
      <c r="CF54" s="93">
        <f t="shared" si="59"/>
        <v>8.0178157894736835</v>
      </c>
      <c r="CG54" s="93">
        <f t="shared" si="59"/>
        <v>8.00632894736842</v>
      </c>
      <c r="CH54" s="93">
        <f t="shared" si="59"/>
        <v>7.9948421052631566</v>
      </c>
      <c r="CI54" s="93">
        <f t="shared" si="59"/>
        <v>7.9833552631578941</v>
      </c>
      <c r="CJ54" s="93">
        <f t="shared" si="59"/>
        <v>7.9718684210526307</v>
      </c>
      <c r="CK54" s="93">
        <f t="shared" si="59"/>
        <v>7.9603815789473673</v>
      </c>
      <c r="CL54" s="93">
        <f t="shared" si="59"/>
        <v>7.9488947368421039</v>
      </c>
      <c r="CM54" s="93">
        <f t="shared" si="60"/>
        <v>7.9374078947368414</v>
      </c>
      <c r="CN54" s="93">
        <f t="shared" si="22"/>
        <v>7.925921052631578</v>
      </c>
    </row>
    <row r="55" spans="1:92" x14ac:dyDescent="0.25">
      <c r="A55">
        <v>22</v>
      </c>
      <c r="B55" s="42">
        <v>0</v>
      </c>
      <c r="C55" s="43" t="str">
        <f t="shared" si="4"/>
        <v>22 'C</v>
      </c>
      <c r="D55" s="90">
        <v>8.7100000000000009</v>
      </c>
      <c r="E55" s="49">
        <f t="shared" si="5"/>
        <v>8.6526973684210535</v>
      </c>
      <c r="F55" s="49">
        <f t="shared" si="6"/>
        <v>8.5953947368421062</v>
      </c>
      <c r="G55" s="49">
        <f t="shared" si="7"/>
        <v>8.5380921052631589</v>
      </c>
      <c r="H55" s="86">
        <f t="shared" si="8"/>
        <v>8.4807894736842115</v>
      </c>
      <c r="I55" s="68">
        <f t="shared" si="9"/>
        <v>8.4234868421052642</v>
      </c>
      <c r="J55" s="69">
        <f t="shared" si="10"/>
        <v>8.3661842105263169</v>
      </c>
      <c r="K55" s="49">
        <f t="shared" si="11"/>
        <v>8.3088815789473696</v>
      </c>
      <c r="L55" s="49">
        <f t="shared" si="12"/>
        <v>8.2515789473684222</v>
      </c>
      <c r="M55" s="49">
        <f t="shared" si="13"/>
        <v>8.1942763157894749</v>
      </c>
      <c r="N55" s="49">
        <f t="shared" si="1"/>
        <v>8.1369736842105276</v>
      </c>
      <c r="O55" s="49">
        <f t="shared" si="14"/>
        <v>8.0796710526315803</v>
      </c>
      <c r="P55" s="49">
        <f t="shared" si="15"/>
        <v>8.0223684210526329</v>
      </c>
      <c r="Q55" s="49">
        <f t="shared" si="16"/>
        <v>7.9650657894736847</v>
      </c>
      <c r="R55" s="49">
        <f t="shared" si="17"/>
        <v>7.9077631578947383</v>
      </c>
      <c r="S55">
        <f t="shared" si="18"/>
        <v>1.146052631578947E-2</v>
      </c>
      <c r="T55">
        <f t="shared" si="19"/>
        <v>3.5527136788005009E-15</v>
      </c>
      <c r="U55">
        <v>22</v>
      </c>
      <c r="V55" s="93">
        <f t="shared" si="23"/>
        <v>8.7100000000000009</v>
      </c>
      <c r="W55" s="93">
        <f t="shared" si="24"/>
        <v>8.6985394736842103</v>
      </c>
      <c r="X55" s="93">
        <f t="shared" si="25"/>
        <v>8.6870789473684216</v>
      </c>
      <c r="Y55" s="93">
        <f t="shared" si="26"/>
        <v>8.6756184210526328</v>
      </c>
      <c r="Z55" s="93">
        <f t="shared" si="27"/>
        <v>8.6641578947368423</v>
      </c>
      <c r="AA55" s="93">
        <f t="shared" si="28"/>
        <v>8.6526973684210535</v>
      </c>
      <c r="AB55" s="93">
        <f t="shared" si="31"/>
        <v>8.641236842105263</v>
      </c>
      <c r="AC55" s="93">
        <f t="shared" si="31"/>
        <v>8.6297763157894742</v>
      </c>
      <c r="AD55" s="93">
        <f t="shared" si="31"/>
        <v>8.6183157894736855</v>
      </c>
      <c r="AE55" s="93">
        <f t="shared" si="31"/>
        <v>8.606855263157895</v>
      </c>
      <c r="AF55" s="93">
        <f t="shared" si="31"/>
        <v>8.5953947368421062</v>
      </c>
      <c r="AG55" s="93">
        <f t="shared" si="44"/>
        <v>8.5839342105263157</v>
      </c>
      <c r="AH55" s="93">
        <f t="shared" si="44"/>
        <v>8.5724736842105269</v>
      </c>
      <c r="AI55" s="93">
        <f t="shared" si="44"/>
        <v>8.5610131578947382</v>
      </c>
      <c r="AJ55" s="93">
        <f t="shared" si="44"/>
        <v>8.5495526315789476</v>
      </c>
      <c r="AK55" s="93">
        <f t="shared" si="44"/>
        <v>8.5380921052631589</v>
      </c>
      <c r="AL55" s="93">
        <f t="shared" si="61"/>
        <v>8.5266315789473683</v>
      </c>
      <c r="AM55" s="93">
        <f t="shared" si="33"/>
        <v>8.5151710526315796</v>
      </c>
      <c r="AN55" s="93">
        <f t="shared" si="33"/>
        <v>8.5037105263157908</v>
      </c>
      <c r="AO55" s="93">
        <f t="shared" si="33"/>
        <v>8.4922500000000003</v>
      </c>
      <c r="AP55" s="93">
        <f t="shared" si="33"/>
        <v>8.4807894736842115</v>
      </c>
      <c r="AQ55" s="93">
        <f t="shared" si="56"/>
        <v>8.469328947368421</v>
      </c>
      <c r="AR55" s="93">
        <f t="shared" si="56"/>
        <v>8.4578684210526323</v>
      </c>
      <c r="AS55" s="93">
        <f t="shared" si="56"/>
        <v>8.4464078947368435</v>
      </c>
      <c r="AT55" s="93">
        <f t="shared" si="56"/>
        <v>8.434947368421053</v>
      </c>
      <c r="AU55" s="93">
        <f t="shared" si="56"/>
        <v>8.4234868421052642</v>
      </c>
      <c r="AV55" s="93">
        <f t="shared" si="56"/>
        <v>8.4120263157894737</v>
      </c>
      <c r="AW55" s="93">
        <f t="shared" si="56"/>
        <v>8.4005657894736849</v>
      </c>
      <c r="AX55" s="93">
        <f t="shared" si="56"/>
        <v>8.3891052631578962</v>
      </c>
      <c r="AY55" s="93">
        <f t="shared" si="56"/>
        <v>8.3776447368421056</v>
      </c>
      <c r="AZ55" s="93">
        <f t="shared" si="56"/>
        <v>8.3661842105263169</v>
      </c>
      <c r="BA55" s="93">
        <f t="shared" si="57"/>
        <v>8.3547236842105264</v>
      </c>
      <c r="BB55" s="93">
        <f t="shared" si="57"/>
        <v>8.3432631578947376</v>
      </c>
      <c r="BC55" s="93">
        <f t="shared" si="57"/>
        <v>8.3318026315789488</v>
      </c>
      <c r="BD55" s="93">
        <f t="shared" si="57"/>
        <v>8.3203421052631583</v>
      </c>
      <c r="BE55" s="93">
        <f t="shared" si="57"/>
        <v>8.3088815789473696</v>
      </c>
      <c r="BF55" s="93">
        <f t="shared" si="57"/>
        <v>8.297421052631579</v>
      </c>
      <c r="BG55" s="93">
        <f t="shared" si="57"/>
        <v>8.2859605263157903</v>
      </c>
      <c r="BH55" s="93">
        <f t="shared" si="57"/>
        <v>8.2744999999999997</v>
      </c>
      <c r="BI55" s="93">
        <f t="shared" si="57"/>
        <v>8.263039473684211</v>
      </c>
      <c r="BJ55" s="93">
        <f t="shared" si="57"/>
        <v>8.2515789473684222</v>
      </c>
      <c r="BK55" s="93">
        <f t="shared" si="58"/>
        <v>8.2401184210526317</v>
      </c>
      <c r="BL55" s="93">
        <f t="shared" si="58"/>
        <v>8.2286578947368429</v>
      </c>
      <c r="BM55" s="93">
        <f t="shared" si="58"/>
        <v>8.2171973684210524</v>
      </c>
      <c r="BN55" s="93">
        <f t="shared" si="58"/>
        <v>8.2057368421052637</v>
      </c>
      <c r="BO55" s="93">
        <f t="shared" si="58"/>
        <v>8.1942763157894749</v>
      </c>
      <c r="BP55" s="93">
        <f t="shared" si="58"/>
        <v>8.1828157894736844</v>
      </c>
      <c r="BQ55" s="93">
        <f t="shared" si="58"/>
        <v>8.1713552631578956</v>
      </c>
      <c r="BR55" s="93">
        <f t="shared" si="58"/>
        <v>8.1598947368421051</v>
      </c>
      <c r="BS55" s="93">
        <f t="shared" si="58"/>
        <v>8.1484342105263163</v>
      </c>
      <c r="BT55" s="93">
        <f t="shared" si="58"/>
        <v>8.1369736842105276</v>
      </c>
      <c r="BU55" s="93">
        <f t="shared" si="58"/>
        <v>8.125513157894737</v>
      </c>
      <c r="BV55" s="93">
        <f t="shared" si="58"/>
        <v>8.1140526315789483</v>
      </c>
      <c r="BW55" s="93">
        <f t="shared" si="59"/>
        <v>8.1025921052631578</v>
      </c>
      <c r="BX55" s="93">
        <f t="shared" si="59"/>
        <v>8.091131578947369</v>
      </c>
      <c r="BY55" s="93">
        <f t="shared" si="59"/>
        <v>8.0796710526315803</v>
      </c>
      <c r="BZ55" s="93">
        <f t="shared" si="59"/>
        <v>8.0682105263157897</v>
      </c>
      <c r="CA55" s="93">
        <f t="shared" si="59"/>
        <v>8.056750000000001</v>
      </c>
      <c r="CB55" s="93">
        <f t="shared" si="59"/>
        <v>8.0452894736842104</v>
      </c>
      <c r="CC55" s="93">
        <f t="shared" si="59"/>
        <v>8.0338289473684217</v>
      </c>
      <c r="CD55" s="93">
        <f t="shared" si="59"/>
        <v>8.0223684210526329</v>
      </c>
      <c r="CE55" s="93">
        <f t="shared" si="59"/>
        <v>8.0109078947368424</v>
      </c>
      <c r="CF55" s="93">
        <f t="shared" si="59"/>
        <v>7.9994473684210536</v>
      </c>
      <c r="CG55" s="93">
        <f t="shared" si="59"/>
        <v>7.987986842105264</v>
      </c>
      <c r="CH55" s="93">
        <f t="shared" si="59"/>
        <v>7.9765263157894744</v>
      </c>
      <c r="CI55" s="93">
        <f t="shared" si="59"/>
        <v>7.9650657894736847</v>
      </c>
      <c r="CJ55" s="93">
        <f t="shared" si="59"/>
        <v>7.9536052631578951</v>
      </c>
      <c r="CK55" s="93">
        <f t="shared" si="59"/>
        <v>7.9421447368421063</v>
      </c>
      <c r="CL55" s="93">
        <f t="shared" si="59"/>
        <v>7.9306842105263167</v>
      </c>
      <c r="CM55" s="93">
        <f t="shared" si="60"/>
        <v>7.919223684210527</v>
      </c>
      <c r="CN55" s="93">
        <f t="shared" si="22"/>
        <v>7.9077631578947374</v>
      </c>
    </row>
    <row r="56" spans="1:92" x14ac:dyDescent="0.25">
      <c r="A56">
        <v>22</v>
      </c>
      <c r="B56" s="42">
        <v>0.1</v>
      </c>
      <c r="C56" s="50" t="str">
        <f t="shared" si="4"/>
        <v>22.1 'C</v>
      </c>
      <c r="D56" s="87">
        <v>8.69</v>
      </c>
      <c r="E56" s="56">
        <f t="shared" si="5"/>
        <v>8.6328289473684201</v>
      </c>
      <c r="F56" s="56">
        <f t="shared" si="6"/>
        <v>8.5756578947368407</v>
      </c>
      <c r="G56" s="56">
        <f t="shared" si="7"/>
        <v>8.5184868421052631</v>
      </c>
      <c r="H56" s="71">
        <f t="shared" si="8"/>
        <v>8.4613157894736837</v>
      </c>
      <c r="I56" s="65">
        <f t="shared" si="9"/>
        <v>8.4041447368421043</v>
      </c>
      <c r="J56" s="64">
        <f t="shared" si="10"/>
        <v>8.3469736842105249</v>
      </c>
      <c r="K56" s="56">
        <f t="shared" si="11"/>
        <v>8.2898026315789473</v>
      </c>
      <c r="L56" s="56">
        <f t="shared" si="12"/>
        <v>8.2326315789473679</v>
      </c>
      <c r="M56" s="56">
        <f t="shared" si="13"/>
        <v>8.1754605263157885</v>
      </c>
      <c r="N56" s="56">
        <f t="shared" si="1"/>
        <v>8.1182894736842108</v>
      </c>
      <c r="O56" s="56">
        <f t="shared" si="14"/>
        <v>8.0611184210526314</v>
      </c>
      <c r="P56" s="56">
        <f t="shared" si="15"/>
        <v>8.003947368421052</v>
      </c>
      <c r="Q56" s="49">
        <f t="shared" si="16"/>
        <v>7.9467763157894735</v>
      </c>
      <c r="R56" s="49">
        <f t="shared" si="17"/>
        <v>7.889605263157895</v>
      </c>
      <c r="S56">
        <f t="shared" si="18"/>
        <v>1.1434210526315778E-2</v>
      </c>
      <c r="T56">
        <f t="shared" si="19"/>
        <v>7.1054273576010019E-15</v>
      </c>
      <c r="U56">
        <v>22.1</v>
      </c>
      <c r="V56" s="93">
        <f t="shared" si="23"/>
        <v>8.6899999999999977</v>
      </c>
      <c r="W56" s="93">
        <f t="shared" si="24"/>
        <v>8.6785657894736818</v>
      </c>
      <c r="X56" s="93">
        <f t="shared" si="25"/>
        <v>8.667131578947366</v>
      </c>
      <c r="Y56" s="93">
        <f t="shared" si="26"/>
        <v>8.6556973684210501</v>
      </c>
      <c r="Z56" s="93">
        <f t="shared" si="27"/>
        <v>8.6442631578947342</v>
      </c>
      <c r="AA56" s="93">
        <f t="shared" si="28"/>
        <v>8.6328289473684183</v>
      </c>
      <c r="AB56" s="93">
        <f t="shared" si="31"/>
        <v>8.6213947368421042</v>
      </c>
      <c r="AC56" s="93">
        <f t="shared" si="31"/>
        <v>8.6099605263157883</v>
      </c>
      <c r="AD56" s="93">
        <f t="shared" si="31"/>
        <v>8.5985263157894725</v>
      </c>
      <c r="AE56" s="93">
        <f t="shared" si="31"/>
        <v>8.5870921052631566</v>
      </c>
      <c r="AF56" s="93">
        <f t="shared" si="31"/>
        <v>8.5756578947368407</v>
      </c>
      <c r="AG56" s="93">
        <f t="shared" si="44"/>
        <v>8.5642236842105248</v>
      </c>
      <c r="AH56" s="93">
        <f t="shared" si="44"/>
        <v>8.5527894736842089</v>
      </c>
      <c r="AI56" s="93">
        <f t="shared" si="44"/>
        <v>8.5413552631578931</v>
      </c>
      <c r="AJ56" s="93">
        <f t="shared" si="44"/>
        <v>8.5299210526315772</v>
      </c>
      <c r="AK56" s="93">
        <f t="shared" si="44"/>
        <v>8.5184868421052613</v>
      </c>
      <c r="AL56" s="93">
        <f t="shared" si="61"/>
        <v>8.5070526315789454</v>
      </c>
      <c r="AM56" s="93">
        <f t="shared" si="33"/>
        <v>8.4956184210526295</v>
      </c>
      <c r="AN56" s="93">
        <f t="shared" si="33"/>
        <v>8.4841842105263137</v>
      </c>
      <c r="AO56" s="93">
        <f t="shared" si="33"/>
        <v>8.4727499999999978</v>
      </c>
      <c r="AP56" s="93">
        <f t="shared" si="33"/>
        <v>8.4613157894736819</v>
      </c>
      <c r="AQ56" s="93">
        <f t="shared" ref="AQ56:BF56" si="62">($S56*AQ$4)+$T56</f>
        <v>8.449881578947366</v>
      </c>
      <c r="AR56" s="93">
        <f t="shared" si="62"/>
        <v>8.4384473684210501</v>
      </c>
      <c r="AS56" s="93">
        <f t="shared" si="62"/>
        <v>8.427013157894736</v>
      </c>
      <c r="AT56" s="93">
        <f t="shared" si="62"/>
        <v>8.4155789473684202</v>
      </c>
      <c r="AU56" s="93">
        <f t="shared" si="62"/>
        <v>8.4041447368421043</v>
      </c>
      <c r="AV56" s="93">
        <f t="shared" si="62"/>
        <v>8.3927105263157884</v>
      </c>
      <c r="AW56" s="93">
        <f t="shared" si="62"/>
        <v>8.3812763157894725</v>
      </c>
      <c r="AX56" s="93">
        <f t="shared" si="62"/>
        <v>8.3698421052631566</v>
      </c>
      <c r="AY56" s="93">
        <f t="shared" si="62"/>
        <v>8.3584078947368408</v>
      </c>
      <c r="AZ56" s="93">
        <f t="shared" si="62"/>
        <v>8.3469736842105249</v>
      </c>
      <c r="BA56" s="93">
        <f t="shared" si="62"/>
        <v>8.335539473684209</v>
      </c>
      <c r="BB56" s="93">
        <f t="shared" si="62"/>
        <v>8.3241052631578931</v>
      </c>
      <c r="BC56" s="93">
        <f t="shared" si="62"/>
        <v>8.3126710526315772</v>
      </c>
      <c r="BD56" s="93">
        <f t="shared" si="62"/>
        <v>8.3012368421052614</v>
      </c>
      <c r="BE56" s="93">
        <f t="shared" si="62"/>
        <v>8.2898026315789455</v>
      </c>
      <c r="BF56" s="93">
        <f t="shared" si="62"/>
        <v>8.2783684210526296</v>
      </c>
      <c r="BG56" s="93">
        <f t="shared" ref="BG56:BV71" si="63">($S56*BG$4)+$T56</f>
        <v>8.2669342105263137</v>
      </c>
      <c r="BH56" s="93">
        <f t="shared" si="63"/>
        <v>8.2554999999999978</v>
      </c>
      <c r="BI56" s="93">
        <f t="shared" si="63"/>
        <v>8.244065789473682</v>
      </c>
      <c r="BJ56" s="93">
        <f t="shared" si="63"/>
        <v>8.2326315789473679</v>
      </c>
      <c r="BK56" s="93">
        <f t="shared" si="63"/>
        <v>8.221197368421052</v>
      </c>
      <c r="BL56" s="93">
        <f t="shared" si="63"/>
        <v>8.2097631578947361</v>
      </c>
      <c r="BM56" s="93">
        <f t="shared" si="63"/>
        <v>8.1983289473684202</v>
      </c>
      <c r="BN56" s="93">
        <f t="shared" si="63"/>
        <v>8.1868947368421043</v>
      </c>
      <c r="BO56" s="93">
        <f t="shared" si="63"/>
        <v>8.1754605263157885</v>
      </c>
      <c r="BP56" s="93">
        <f t="shared" si="63"/>
        <v>8.1640263157894726</v>
      </c>
      <c r="BQ56" s="93">
        <f t="shared" si="63"/>
        <v>8.1525921052631567</v>
      </c>
      <c r="BR56" s="93">
        <f t="shared" si="63"/>
        <v>8.1411578947368408</v>
      </c>
      <c r="BS56" s="93">
        <f t="shared" si="63"/>
        <v>8.1297236842105249</v>
      </c>
      <c r="BT56" s="93">
        <f t="shared" si="63"/>
        <v>8.1182894736842091</v>
      </c>
      <c r="BU56" s="93">
        <f t="shared" si="63"/>
        <v>8.1068552631578932</v>
      </c>
      <c r="BV56" s="93">
        <f t="shared" si="63"/>
        <v>8.0954210526315773</v>
      </c>
      <c r="BW56" s="93">
        <f t="shared" si="59"/>
        <v>8.0839868421052614</v>
      </c>
      <c r="BX56" s="93">
        <f t="shared" si="59"/>
        <v>8.0725526315789455</v>
      </c>
      <c r="BY56" s="93">
        <f t="shared" si="59"/>
        <v>8.0611184210526297</v>
      </c>
      <c r="BZ56" s="93">
        <f t="shared" si="59"/>
        <v>8.0496842105263138</v>
      </c>
      <c r="CA56" s="93">
        <f t="shared" si="59"/>
        <v>8.0382499999999979</v>
      </c>
      <c r="CB56" s="93">
        <f t="shared" si="59"/>
        <v>8.0268157894736838</v>
      </c>
      <c r="CC56" s="93">
        <f t="shared" si="59"/>
        <v>8.0153815789473679</v>
      </c>
      <c r="CD56" s="93">
        <f t="shared" si="59"/>
        <v>8.003947368421052</v>
      </c>
      <c r="CE56" s="93">
        <f t="shared" si="59"/>
        <v>7.9925131578947353</v>
      </c>
      <c r="CF56" s="93">
        <f t="shared" si="59"/>
        <v>7.9810789473684203</v>
      </c>
      <c r="CG56" s="93">
        <f t="shared" si="59"/>
        <v>7.9696447368421044</v>
      </c>
      <c r="CH56" s="93">
        <f t="shared" si="59"/>
        <v>7.9582105263157885</v>
      </c>
      <c r="CI56" s="93">
        <f t="shared" si="59"/>
        <v>7.9467763157894726</v>
      </c>
      <c r="CJ56" s="93">
        <f t="shared" si="59"/>
        <v>7.9353421052631568</v>
      </c>
      <c r="CK56" s="93">
        <f t="shared" si="59"/>
        <v>7.9239078947368409</v>
      </c>
      <c r="CL56" s="93">
        <f t="shared" si="59"/>
        <v>7.912473684210525</v>
      </c>
      <c r="CM56" s="93">
        <f t="shared" si="60"/>
        <v>7.9010394736842091</v>
      </c>
      <c r="CN56" s="93">
        <f t="shared" si="22"/>
        <v>7.8896052631578932</v>
      </c>
    </row>
    <row r="57" spans="1:92" x14ac:dyDescent="0.25">
      <c r="A57">
        <v>22</v>
      </c>
      <c r="B57" s="42">
        <v>0.2</v>
      </c>
      <c r="C57" s="50" t="str">
        <f t="shared" si="4"/>
        <v>22.2 'C</v>
      </c>
      <c r="D57" s="87">
        <v>8.68</v>
      </c>
      <c r="E57" s="56">
        <f t="shared" si="5"/>
        <v>8.6228947368421061</v>
      </c>
      <c r="F57" s="56">
        <f t="shared" si="6"/>
        <v>8.5657894736842106</v>
      </c>
      <c r="G57" s="56">
        <f t="shared" si="7"/>
        <v>8.5086842105263152</v>
      </c>
      <c r="H57" s="71">
        <f t="shared" si="8"/>
        <v>8.4515789473684215</v>
      </c>
      <c r="I57" s="65">
        <f t="shared" si="9"/>
        <v>8.3944736842105261</v>
      </c>
      <c r="J57" s="64">
        <f t="shared" si="10"/>
        <v>8.3373684210526307</v>
      </c>
      <c r="K57" s="56">
        <f t="shared" si="11"/>
        <v>8.280263157894737</v>
      </c>
      <c r="L57" s="56">
        <f t="shared" si="12"/>
        <v>8.2231578947368416</v>
      </c>
      <c r="M57" s="56">
        <f t="shared" si="13"/>
        <v>8.1660526315789461</v>
      </c>
      <c r="N57" s="56">
        <f t="shared" si="1"/>
        <v>8.1089473684210525</v>
      </c>
      <c r="O57" s="56">
        <f t="shared" si="14"/>
        <v>8.0518421052631588</v>
      </c>
      <c r="P57" s="56">
        <f t="shared" si="15"/>
        <v>7.9947368421052625</v>
      </c>
      <c r="Q57" s="49">
        <f t="shared" si="16"/>
        <v>7.9376315789473679</v>
      </c>
      <c r="R57" s="49">
        <f t="shared" si="17"/>
        <v>7.8805263157894743</v>
      </c>
      <c r="S57">
        <f t="shared" si="18"/>
        <v>1.1421052631578952E-2</v>
      </c>
      <c r="T57">
        <f t="shared" si="19"/>
        <v>-1.7763568394002505E-15</v>
      </c>
      <c r="U57">
        <v>22.2</v>
      </c>
      <c r="V57" s="93">
        <f t="shared" si="23"/>
        <v>8.6800000000000015</v>
      </c>
      <c r="W57" s="93">
        <f t="shared" si="24"/>
        <v>8.668578947368422</v>
      </c>
      <c r="X57" s="93">
        <f t="shared" si="25"/>
        <v>8.6571578947368444</v>
      </c>
      <c r="Y57" s="93">
        <f t="shared" si="26"/>
        <v>8.6457368421052649</v>
      </c>
      <c r="Z57" s="93">
        <f t="shared" si="27"/>
        <v>8.6343157894736855</v>
      </c>
      <c r="AA57" s="93">
        <f t="shared" si="28"/>
        <v>8.6228947368421061</v>
      </c>
      <c r="AB57" s="93">
        <f t="shared" si="31"/>
        <v>8.6114736842105284</v>
      </c>
      <c r="AC57" s="93">
        <f t="shared" si="31"/>
        <v>8.6000526315789489</v>
      </c>
      <c r="AD57" s="93">
        <f t="shared" si="31"/>
        <v>8.5886315789473695</v>
      </c>
      <c r="AE57" s="93">
        <f t="shared" si="31"/>
        <v>8.5772105263157901</v>
      </c>
      <c r="AF57" s="93">
        <f t="shared" si="31"/>
        <v>8.5657894736842124</v>
      </c>
      <c r="AG57" s="93">
        <f t="shared" si="44"/>
        <v>8.554368421052633</v>
      </c>
      <c r="AH57" s="93">
        <f t="shared" si="44"/>
        <v>8.5429473684210535</v>
      </c>
      <c r="AI57" s="93">
        <f t="shared" si="44"/>
        <v>8.5315263157894758</v>
      </c>
      <c r="AJ57" s="93">
        <f t="shared" si="44"/>
        <v>8.5201052631578964</v>
      </c>
      <c r="AK57" s="93">
        <f t="shared" si="44"/>
        <v>8.508684210526317</v>
      </c>
      <c r="AL57" s="93">
        <f t="shared" si="61"/>
        <v>8.4972631578947375</v>
      </c>
      <c r="AM57" s="93">
        <f t="shared" si="33"/>
        <v>8.4858421052631599</v>
      </c>
      <c r="AN57" s="93">
        <f t="shared" si="33"/>
        <v>8.4744210526315804</v>
      </c>
      <c r="AO57" s="93">
        <f t="shared" si="33"/>
        <v>8.463000000000001</v>
      </c>
      <c r="AP57" s="93">
        <f t="shared" si="33"/>
        <v>8.4515789473684215</v>
      </c>
      <c r="AQ57" s="93">
        <f t="shared" ref="AQ57:AQ71" si="64">($S57*AQ$4)+$T57</f>
        <v>8.4401578947368439</v>
      </c>
      <c r="AR57" s="93">
        <f t="shared" ref="AR57:BG72" si="65">($S57*AR$4)+$T57</f>
        <v>8.4287368421052644</v>
      </c>
      <c r="AS57" s="93">
        <f t="shared" si="65"/>
        <v>8.417315789473685</v>
      </c>
      <c r="AT57" s="93">
        <f t="shared" si="65"/>
        <v>8.4058947368421073</v>
      </c>
      <c r="AU57" s="93">
        <f t="shared" si="65"/>
        <v>8.3944736842105279</v>
      </c>
      <c r="AV57" s="93">
        <f t="shared" si="65"/>
        <v>8.3830526315789484</v>
      </c>
      <c r="AW57" s="93">
        <f t="shared" si="65"/>
        <v>8.371631578947369</v>
      </c>
      <c r="AX57" s="93">
        <f t="shared" si="65"/>
        <v>8.3602105263157913</v>
      </c>
      <c r="AY57" s="93">
        <f t="shared" si="65"/>
        <v>8.3487894736842119</v>
      </c>
      <c r="AZ57" s="93">
        <f t="shared" si="65"/>
        <v>8.3373684210526324</v>
      </c>
      <c r="BA57" s="93">
        <f t="shared" si="65"/>
        <v>8.3259473684210548</v>
      </c>
      <c r="BB57" s="93">
        <f t="shared" si="65"/>
        <v>8.3145263157894753</v>
      </c>
      <c r="BC57" s="93">
        <f t="shared" si="65"/>
        <v>8.3031052631578959</v>
      </c>
      <c r="BD57" s="93">
        <f t="shared" si="65"/>
        <v>8.2916842105263164</v>
      </c>
      <c r="BE57" s="93">
        <f t="shared" si="65"/>
        <v>8.2802631578947388</v>
      </c>
      <c r="BF57" s="93">
        <f t="shared" si="65"/>
        <v>8.2688421052631593</v>
      </c>
      <c r="BG57" s="93">
        <f t="shared" si="65"/>
        <v>8.2574210526315799</v>
      </c>
      <c r="BH57" s="93">
        <f t="shared" si="63"/>
        <v>8.2460000000000004</v>
      </c>
      <c r="BI57" s="93">
        <f t="shared" si="63"/>
        <v>8.2345789473684228</v>
      </c>
      <c r="BJ57" s="93">
        <f t="shared" si="63"/>
        <v>8.2231578947368433</v>
      </c>
      <c r="BK57" s="93">
        <f t="shared" si="63"/>
        <v>8.2117368421052639</v>
      </c>
      <c r="BL57" s="93">
        <f t="shared" si="63"/>
        <v>8.2003157894736862</v>
      </c>
      <c r="BM57" s="93">
        <f t="shared" si="63"/>
        <v>8.1888947368421068</v>
      </c>
      <c r="BN57" s="93">
        <f t="shared" si="63"/>
        <v>8.1774736842105273</v>
      </c>
      <c r="BO57" s="93">
        <f t="shared" si="63"/>
        <v>8.1660526315789479</v>
      </c>
      <c r="BP57" s="93">
        <f t="shared" si="63"/>
        <v>8.1546315789473702</v>
      </c>
      <c r="BQ57" s="93">
        <f t="shared" si="63"/>
        <v>8.1432105263157908</v>
      </c>
      <c r="BR57" s="93">
        <f t="shared" si="63"/>
        <v>8.1317894736842113</v>
      </c>
      <c r="BS57" s="93">
        <f t="shared" si="63"/>
        <v>8.1203684210526337</v>
      </c>
      <c r="BT57" s="93">
        <f t="shared" si="63"/>
        <v>8.1089473684210542</v>
      </c>
      <c r="BU57" s="93">
        <f t="shared" si="63"/>
        <v>8.0975263157894748</v>
      </c>
      <c r="BV57" s="93">
        <f t="shared" si="63"/>
        <v>8.0861052631578954</v>
      </c>
      <c r="BW57" s="93">
        <f t="shared" si="59"/>
        <v>8.0746842105263177</v>
      </c>
      <c r="BX57" s="93">
        <f t="shared" si="59"/>
        <v>8.0632631578947382</v>
      </c>
      <c r="BY57" s="93">
        <f t="shared" si="59"/>
        <v>8.0518421052631588</v>
      </c>
      <c r="BZ57" s="93">
        <f t="shared" si="59"/>
        <v>8.0404210526315794</v>
      </c>
      <c r="CA57" s="93">
        <f t="shared" si="59"/>
        <v>8.0290000000000017</v>
      </c>
      <c r="CB57" s="93">
        <f t="shared" si="59"/>
        <v>8.0175789473684222</v>
      </c>
      <c r="CC57" s="93">
        <f t="shared" si="59"/>
        <v>8.0061578947368428</v>
      </c>
      <c r="CD57" s="93">
        <f t="shared" si="59"/>
        <v>7.9947368421052643</v>
      </c>
      <c r="CE57" s="93">
        <f t="shared" si="59"/>
        <v>7.9833157894736857</v>
      </c>
      <c r="CF57" s="93">
        <f t="shared" si="59"/>
        <v>7.9718947368421063</v>
      </c>
      <c r="CG57" s="93">
        <f t="shared" si="59"/>
        <v>7.9604736842105277</v>
      </c>
      <c r="CH57" s="93">
        <f t="shared" si="59"/>
        <v>7.9490526315789483</v>
      </c>
      <c r="CI57" s="93">
        <f t="shared" si="59"/>
        <v>7.9376315789473697</v>
      </c>
      <c r="CJ57" s="93">
        <f t="shared" si="59"/>
        <v>7.9262105263157903</v>
      </c>
      <c r="CK57" s="93">
        <f t="shared" si="59"/>
        <v>7.9147894736842117</v>
      </c>
      <c r="CL57" s="93">
        <f t="shared" si="59"/>
        <v>7.9033684210526332</v>
      </c>
      <c r="CM57" s="93">
        <f t="shared" si="60"/>
        <v>7.8919473684210537</v>
      </c>
      <c r="CN57" s="93">
        <f t="shared" si="22"/>
        <v>7.8805263157894752</v>
      </c>
    </row>
    <row r="58" spans="1:92" x14ac:dyDescent="0.25">
      <c r="A58">
        <v>22</v>
      </c>
      <c r="B58" s="42">
        <v>0.3</v>
      </c>
      <c r="C58" s="50" t="str">
        <f t="shared" si="4"/>
        <v>22.3 'C</v>
      </c>
      <c r="D58" s="87">
        <v>8.66</v>
      </c>
      <c r="E58" s="56">
        <f t="shared" si="5"/>
        <v>8.6030263157894744</v>
      </c>
      <c r="F58" s="56">
        <f t="shared" si="6"/>
        <v>8.5460526315789469</v>
      </c>
      <c r="G58" s="56">
        <f t="shared" si="7"/>
        <v>8.4890789473684212</v>
      </c>
      <c r="H58" s="71">
        <f t="shared" si="8"/>
        <v>8.4321052631578954</v>
      </c>
      <c r="I58" s="65">
        <f t="shared" si="9"/>
        <v>8.3751315789473679</v>
      </c>
      <c r="J58" s="64">
        <f t="shared" si="10"/>
        <v>8.3181578947368422</v>
      </c>
      <c r="K58" s="56">
        <f t="shared" si="11"/>
        <v>8.2611842105263165</v>
      </c>
      <c r="L58" s="56">
        <f t="shared" si="12"/>
        <v>8.204210526315789</v>
      </c>
      <c r="M58" s="56">
        <f t="shared" si="13"/>
        <v>8.1472368421052632</v>
      </c>
      <c r="N58" s="56">
        <f t="shared" si="1"/>
        <v>8.0902631578947375</v>
      </c>
      <c r="O58" s="56">
        <f t="shared" si="14"/>
        <v>8.0332894736842118</v>
      </c>
      <c r="P58" s="56">
        <f t="shared" si="15"/>
        <v>7.9763157894736842</v>
      </c>
      <c r="Q58" s="49">
        <f t="shared" si="16"/>
        <v>7.9193421052631585</v>
      </c>
      <c r="R58" s="49">
        <f t="shared" si="17"/>
        <v>7.8623684210526319</v>
      </c>
      <c r="S58">
        <f t="shared" si="18"/>
        <v>1.1394736842105256E-2</v>
      </c>
      <c r="T58">
        <f t="shared" si="19"/>
        <v>3.5527136788005009E-15</v>
      </c>
      <c r="U58">
        <v>22.3</v>
      </c>
      <c r="V58" s="93">
        <f t="shared" si="23"/>
        <v>8.6599999999999984</v>
      </c>
      <c r="W58" s="93">
        <f t="shared" si="24"/>
        <v>8.6486052631578936</v>
      </c>
      <c r="X58" s="93">
        <f t="shared" si="25"/>
        <v>8.637210526315787</v>
      </c>
      <c r="Y58" s="93">
        <f t="shared" si="26"/>
        <v>8.6258157894736822</v>
      </c>
      <c r="Z58" s="93">
        <f t="shared" si="27"/>
        <v>8.6144210526315774</v>
      </c>
      <c r="AA58" s="93">
        <f t="shared" si="28"/>
        <v>8.6030263157894726</v>
      </c>
      <c r="AB58" s="93">
        <f t="shared" si="31"/>
        <v>8.5916315789473661</v>
      </c>
      <c r="AC58" s="93">
        <f t="shared" si="31"/>
        <v>8.5802368421052613</v>
      </c>
      <c r="AD58" s="93">
        <f t="shared" si="31"/>
        <v>8.5688421052631565</v>
      </c>
      <c r="AE58" s="93">
        <f t="shared" si="31"/>
        <v>8.5574473684210517</v>
      </c>
      <c r="AF58" s="93">
        <f t="shared" si="31"/>
        <v>8.5460526315789451</v>
      </c>
      <c r="AG58" s="93">
        <f t="shared" si="44"/>
        <v>8.5346578947368403</v>
      </c>
      <c r="AH58" s="93">
        <f t="shared" si="44"/>
        <v>8.5232631578947355</v>
      </c>
      <c r="AI58" s="93">
        <f t="shared" si="44"/>
        <v>8.5118684210526308</v>
      </c>
      <c r="AJ58" s="93">
        <f t="shared" si="44"/>
        <v>8.5004736842105242</v>
      </c>
      <c r="AK58" s="93">
        <f t="shared" si="44"/>
        <v>8.4890789473684194</v>
      </c>
      <c r="AL58" s="93">
        <f t="shared" si="61"/>
        <v>8.4776842105263146</v>
      </c>
      <c r="AM58" s="93">
        <f t="shared" si="33"/>
        <v>8.466289473684208</v>
      </c>
      <c r="AN58" s="93">
        <f t="shared" si="33"/>
        <v>8.4548947368421032</v>
      </c>
      <c r="AO58" s="93">
        <f t="shared" si="33"/>
        <v>8.4434999999999985</v>
      </c>
      <c r="AP58" s="93">
        <f t="shared" si="33"/>
        <v>8.4321052631578937</v>
      </c>
      <c r="AQ58" s="93">
        <f t="shared" si="64"/>
        <v>8.4207105263157871</v>
      </c>
      <c r="AR58" s="93">
        <f t="shared" si="65"/>
        <v>8.4093157894736823</v>
      </c>
      <c r="AS58" s="93">
        <f t="shared" si="65"/>
        <v>8.3979210526315775</v>
      </c>
      <c r="AT58" s="93">
        <f t="shared" si="65"/>
        <v>8.3865263157894727</v>
      </c>
      <c r="AU58" s="93">
        <f t="shared" si="65"/>
        <v>8.3751315789473662</v>
      </c>
      <c r="AV58" s="93">
        <f t="shared" si="65"/>
        <v>8.3637368421052614</v>
      </c>
      <c r="AW58" s="93">
        <f t="shared" si="65"/>
        <v>8.3523421052631566</v>
      </c>
      <c r="AX58" s="93">
        <f t="shared" si="65"/>
        <v>8.3409473684210518</v>
      </c>
      <c r="AY58" s="93">
        <f t="shared" si="65"/>
        <v>8.3295526315789452</v>
      </c>
      <c r="AZ58" s="93">
        <f t="shared" si="65"/>
        <v>8.3181578947368404</v>
      </c>
      <c r="BA58" s="93">
        <f t="shared" si="65"/>
        <v>8.3067631578947356</v>
      </c>
      <c r="BB58" s="93">
        <f t="shared" si="65"/>
        <v>8.2953684210526308</v>
      </c>
      <c r="BC58" s="93">
        <f t="shared" si="65"/>
        <v>8.2839736842105243</v>
      </c>
      <c r="BD58" s="93">
        <f t="shared" si="65"/>
        <v>8.2725789473684195</v>
      </c>
      <c r="BE58" s="93">
        <f t="shared" si="65"/>
        <v>8.2611842105263147</v>
      </c>
      <c r="BF58" s="93">
        <f t="shared" si="65"/>
        <v>8.2497894736842081</v>
      </c>
      <c r="BG58" s="93">
        <f t="shared" si="65"/>
        <v>8.2383947368421033</v>
      </c>
      <c r="BH58" s="93">
        <f t="shared" si="63"/>
        <v>8.2269999999999985</v>
      </c>
      <c r="BI58" s="93">
        <f t="shared" si="63"/>
        <v>8.2156052631578937</v>
      </c>
      <c r="BJ58" s="93">
        <f t="shared" si="63"/>
        <v>8.2042105263157872</v>
      </c>
      <c r="BK58" s="93">
        <f t="shared" si="63"/>
        <v>8.1928157894736824</v>
      </c>
      <c r="BL58" s="93">
        <f t="shared" si="63"/>
        <v>8.1814210526315776</v>
      </c>
      <c r="BM58" s="93">
        <f t="shared" si="63"/>
        <v>8.1700263157894728</v>
      </c>
      <c r="BN58" s="93">
        <f t="shared" si="63"/>
        <v>8.1586315789473662</v>
      </c>
      <c r="BO58" s="93">
        <f t="shared" si="63"/>
        <v>8.1472368421052614</v>
      </c>
      <c r="BP58" s="93">
        <f t="shared" si="63"/>
        <v>8.1358421052631567</v>
      </c>
      <c r="BQ58" s="93">
        <f t="shared" si="63"/>
        <v>8.1244473684210519</v>
      </c>
      <c r="BR58" s="93">
        <f t="shared" si="63"/>
        <v>8.1130526315789453</v>
      </c>
      <c r="BS58" s="93">
        <f t="shared" si="63"/>
        <v>8.1016578947368405</v>
      </c>
      <c r="BT58" s="93">
        <f t="shared" si="63"/>
        <v>8.0902631578947357</v>
      </c>
      <c r="BU58" s="93">
        <f t="shared" si="63"/>
        <v>8.0788684210526309</v>
      </c>
      <c r="BV58" s="93">
        <f t="shared" si="63"/>
        <v>8.0674736842105244</v>
      </c>
      <c r="BW58" s="93">
        <f t="shared" si="59"/>
        <v>8.0560789473684196</v>
      </c>
      <c r="BX58" s="93">
        <f t="shared" si="59"/>
        <v>8.0446842105263148</v>
      </c>
      <c r="BY58" s="93">
        <f t="shared" si="59"/>
        <v>8.03328947368421</v>
      </c>
      <c r="BZ58" s="93">
        <f t="shared" si="59"/>
        <v>8.0218947368421034</v>
      </c>
      <c r="CA58" s="93">
        <f t="shared" si="59"/>
        <v>8.0104999999999986</v>
      </c>
      <c r="CB58" s="93">
        <f t="shared" si="59"/>
        <v>7.9991052631578929</v>
      </c>
      <c r="CC58" s="93">
        <f t="shared" si="59"/>
        <v>7.9877105263157882</v>
      </c>
      <c r="CD58" s="93">
        <f t="shared" si="59"/>
        <v>7.9763157894736825</v>
      </c>
      <c r="CE58" s="93">
        <f t="shared" si="59"/>
        <v>7.9649210526315777</v>
      </c>
      <c r="CF58" s="93">
        <f t="shared" si="59"/>
        <v>7.953526315789472</v>
      </c>
      <c r="CG58" s="93">
        <f t="shared" si="59"/>
        <v>7.9421315789473672</v>
      </c>
      <c r="CH58" s="93">
        <f t="shared" si="59"/>
        <v>7.9307368421052615</v>
      </c>
      <c r="CI58" s="93">
        <f t="shared" si="59"/>
        <v>7.9193421052631567</v>
      </c>
      <c r="CJ58" s="93">
        <f t="shared" si="59"/>
        <v>7.9079473684210511</v>
      </c>
      <c r="CK58" s="93">
        <f t="shared" si="59"/>
        <v>7.8965526315789463</v>
      </c>
      <c r="CL58" s="93">
        <f t="shared" si="59"/>
        <v>7.8851578947368406</v>
      </c>
      <c r="CM58" s="93">
        <f t="shared" si="60"/>
        <v>7.8737631578947358</v>
      </c>
      <c r="CN58" s="93">
        <f t="shared" si="22"/>
        <v>7.8623684210526301</v>
      </c>
    </row>
    <row r="59" spans="1:92" x14ac:dyDescent="0.25">
      <c r="A59">
        <v>22</v>
      </c>
      <c r="B59" s="42">
        <v>0.4</v>
      </c>
      <c r="C59" s="50" t="str">
        <f t="shared" si="4"/>
        <v>22.4 'C</v>
      </c>
      <c r="D59" s="87">
        <v>8.65</v>
      </c>
      <c r="E59" s="56">
        <f t="shared" si="5"/>
        <v>8.5930921052631586</v>
      </c>
      <c r="F59" s="56">
        <f t="shared" si="6"/>
        <v>8.536184210526315</v>
      </c>
      <c r="G59" s="56">
        <f t="shared" si="7"/>
        <v>8.4792763157894733</v>
      </c>
      <c r="H59" s="71">
        <f t="shared" si="8"/>
        <v>8.4223684210526315</v>
      </c>
      <c r="I59" s="65">
        <f t="shared" si="9"/>
        <v>8.3654605263157897</v>
      </c>
      <c r="J59" s="64">
        <f t="shared" si="10"/>
        <v>8.308552631578948</v>
      </c>
      <c r="K59" s="56">
        <f t="shared" si="11"/>
        <v>8.2516447368421062</v>
      </c>
      <c r="L59" s="56">
        <f t="shared" si="12"/>
        <v>8.1947368421052627</v>
      </c>
      <c r="M59" s="56">
        <f t="shared" si="13"/>
        <v>8.1378289473684209</v>
      </c>
      <c r="N59" s="56">
        <f t="shared" si="1"/>
        <v>8.0809210526315791</v>
      </c>
      <c r="O59" s="56">
        <f t="shared" si="14"/>
        <v>8.0240131578947373</v>
      </c>
      <c r="P59" s="56">
        <f t="shared" si="15"/>
        <v>7.9671052631578947</v>
      </c>
      <c r="Q59" s="49">
        <f t="shared" si="16"/>
        <v>7.9101973684210529</v>
      </c>
      <c r="R59" s="49">
        <f t="shared" si="17"/>
        <v>7.8532894736842112</v>
      </c>
      <c r="S59">
        <f t="shared" si="18"/>
        <v>1.1381578947368416E-2</v>
      </c>
      <c r="T59">
        <f t="shared" si="19"/>
        <v>5.3290705182007514E-15</v>
      </c>
      <c r="U59">
        <v>22.4</v>
      </c>
      <c r="V59" s="93">
        <f t="shared" si="23"/>
        <v>8.6500000000000021</v>
      </c>
      <c r="W59" s="93">
        <f t="shared" si="24"/>
        <v>8.6386184210526338</v>
      </c>
      <c r="X59" s="93">
        <f t="shared" si="25"/>
        <v>8.6272368421052654</v>
      </c>
      <c r="Y59" s="93">
        <f t="shared" si="26"/>
        <v>8.6158552631578971</v>
      </c>
      <c r="Z59" s="93">
        <f t="shared" si="27"/>
        <v>8.6044736842105287</v>
      </c>
      <c r="AA59" s="93">
        <f t="shared" si="28"/>
        <v>8.5930921052631604</v>
      </c>
      <c r="AB59" s="93">
        <f t="shared" si="31"/>
        <v>8.581710526315792</v>
      </c>
      <c r="AC59" s="93">
        <f t="shared" si="31"/>
        <v>8.5703289473684219</v>
      </c>
      <c r="AD59" s="93">
        <f t="shared" si="31"/>
        <v>8.5589473684210535</v>
      </c>
      <c r="AE59" s="93">
        <f t="shared" si="31"/>
        <v>8.5475657894736852</v>
      </c>
      <c r="AF59" s="93">
        <f t="shared" si="31"/>
        <v>8.5361842105263168</v>
      </c>
      <c r="AG59" s="93">
        <f t="shared" si="44"/>
        <v>8.5248026315789485</v>
      </c>
      <c r="AH59" s="93">
        <f t="shared" si="44"/>
        <v>8.5134210526315801</v>
      </c>
      <c r="AI59" s="93">
        <f t="shared" si="44"/>
        <v>8.5020394736842118</v>
      </c>
      <c r="AJ59" s="93">
        <f t="shared" si="44"/>
        <v>8.4906578947368434</v>
      </c>
      <c r="AK59" s="93">
        <f t="shared" si="44"/>
        <v>8.479276315789475</v>
      </c>
      <c r="AL59" s="93">
        <f t="shared" si="61"/>
        <v>8.4678947368421067</v>
      </c>
      <c r="AM59" s="93">
        <f t="shared" si="33"/>
        <v>8.4565131578947383</v>
      </c>
      <c r="AN59" s="93">
        <f t="shared" si="33"/>
        <v>8.44513157894737</v>
      </c>
      <c r="AO59" s="93">
        <f t="shared" si="33"/>
        <v>8.4337500000000016</v>
      </c>
      <c r="AP59" s="93">
        <f t="shared" si="33"/>
        <v>8.4223684210526333</v>
      </c>
      <c r="AQ59" s="93">
        <f t="shared" si="64"/>
        <v>8.4109868421052649</v>
      </c>
      <c r="AR59" s="93">
        <f t="shared" si="65"/>
        <v>8.3996052631578966</v>
      </c>
      <c r="AS59" s="93">
        <f t="shared" si="65"/>
        <v>8.3882236842105282</v>
      </c>
      <c r="AT59" s="93">
        <f t="shared" si="65"/>
        <v>8.3768421052631599</v>
      </c>
      <c r="AU59" s="93">
        <f t="shared" si="65"/>
        <v>8.3654605263157915</v>
      </c>
      <c r="AV59" s="93">
        <f t="shared" si="65"/>
        <v>8.3540789473684232</v>
      </c>
      <c r="AW59" s="93">
        <f t="shared" si="65"/>
        <v>8.3426973684210548</v>
      </c>
      <c r="AX59" s="93">
        <f t="shared" si="65"/>
        <v>8.3313157894736865</v>
      </c>
      <c r="AY59" s="93">
        <f t="shared" si="65"/>
        <v>8.3199342105263181</v>
      </c>
      <c r="AZ59" s="93">
        <f t="shared" si="65"/>
        <v>8.3085526315789497</v>
      </c>
      <c r="BA59" s="93">
        <f t="shared" si="65"/>
        <v>8.2971710526315814</v>
      </c>
      <c r="BB59" s="93">
        <f t="shared" si="65"/>
        <v>8.285789473684213</v>
      </c>
      <c r="BC59" s="93">
        <f t="shared" si="65"/>
        <v>8.2744078947368447</v>
      </c>
      <c r="BD59" s="93">
        <f t="shared" si="65"/>
        <v>8.2630263157894763</v>
      </c>
      <c r="BE59" s="93">
        <f t="shared" si="65"/>
        <v>8.2516447368421062</v>
      </c>
      <c r="BF59" s="93">
        <f t="shared" si="65"/>
        <v>8.2402631578947378</v>
      </c>
      <c r="BG59" s="93">
        <f t="shared" si="65"/>
        <v>8.2288815789473695</v>
      </c>
      <c r="BH59" s="93">
        <f t="shared" si="63"/>
        <v>8.2175000000000011</v>
      </c>
      <c r="BI59" s="93">
        <f t="shared" si="63"/>
        <v>8.2061184210526328</v>
      </c>
      <c r="BJ59" s="93">
        <f t="shared" si="63"/>
        <v>8.1947368421052644</v>
      </c>
      <c r="BK59" s="93">
        <f t="shared" si="63"/>
        <v>8.1833552631578961</v>
      </c>
      <c r="BL59" s="93">
        <f t="shared" si="63"/>
        <v>8.1719736842105277</v>
      </c>
      <c r="BM59" s="93">
        <f t="shared" si="63"/>
        <v>8.1605921052631594</v>
      </c>
      <c r="BN59" s="93">
        <f t="shared" si="63"/>
        <v>8.149210526315791</v>
      </c>
      <c r="BO59" s="93">
        <f t="shared" si="63"/>
        <v>8.1378289473684227</v>
      </c>
      <c r="BP59" s="93">
        <f t="shared" si="63"/>
        <v>8.1264473684210543</v>
      </c>
      <c r="BQ59" s="93">
        <f t="shared" si="63"/>
        <v>8.115065789473686</v>
      </c>
      <c r="BR59" s="93">
        <f t="shared" si="63"/>
        <v>8.1036842105263176</v>
      </c>
      <c r="BS59" s="93">
        <f t="shared" si="63"/>
        <v>8.0923026315789492</v>
      </c>
      <c r="BT59" s="93">
        <f t="shared" si="63"/>
        <v>8.0809210526315809</v>
      </c>
      <c r="BU59" s="93">
        <f t="shared" si="63"/>
        <v>8.0695394736842125</v>
      </c>
      <c r="BV59" s="93">
        <f t="shared" si="63"/>
        <v>8.0581578947368442</v>
      </c>
      <c r="BW59" s="93">
        <f t="shared" si="59"/>
        <v>8.0467763157894758</v>
      </c>
      <c r="BX59" s="93">
        <f t="shared" si="59"/>
        <v>8.0353947368421075</v>
      </c>
      <c r="BY59" s="93">
        <f t="shared" si="59"/>
        <v>8.0240131578947391</v>
      </c>
      <c r="BZ59" s="93">
        <f t="shared" si="59"/>
        <v>8.0126315789473708</v>
      </c>
      <c r="CA59" s="93">
        <f t="shared" si="59"/>
        <v>8.0012500000000024</v>
      </c>
      <c r="CB59" s="93">
        <f t="shared" si="59"/>
        <v>7.9898684210526332</v>
      </c>
      <c r="CC59" s="93">
        <f t="shared" si="59"/>
        <v>7.9784868421052648</v>
      </c>
      <c r="CD59" s="93">
        <f t="shared" si="59"/>
        <v>7.9671052631578965</v>
      </c>
      <c r="CE59" s="93">
        <f t="shared" si="59"/>
        <v>7.9557236842105281</v>
      </c>
      <c r="CF59" s="93">
        <f t="shared" si="59"/>
        <v>7.9443421052631598</v>
      </c>
      <c r="CG59" s="93">
        <f t="shared" si="59"/>
        <v>7.9329605263157914</v>
      </c>
      <c r="CH59" s="93">
        <f t="shared" si="59"/>
        <v>7.9215789473684231</v>
      </c>
      <c r="CI59" s="93">
        <f t="shared" si="59"/>
        <v>7.9101973684210547</v>
      </c>
      <c r="CJ59" s="93">
        <f t="shared" si="59"/>
        <v>7.8988157894736863</v>
      </c>
      <c r="CK59" s="93">
        <f t="shared" si="59"/>
        <v>7.887434210526318</v>
      </c>
      <c r="CL59" s="93">
        <f t="shared" si="59"/>
        <v>7.8760526315789496</v>
      </c>
      <c r="CM59" s="93">
        <f t="shared" si="60"/>
        <v>7.8646710526315813</v>
      </c>
      <c r="CN59" s="93">
        <f t="shared" si="22"/>
        <v>7.8532894736842129</v>
      </c>
    </row>
    <row r="60" spans="1:92" x14ac:dyDescent="0.25">
      <c r="A60">
        <v>22</v>
      </c>
      <c r="B60" s="42">
        <v>0.5</v>
      </c>
      <c r="C60" s="50" t="str">
        <f t="shared" si="4"/>
        <v>22.5 'C</v>
      </c>
      <c r="D60" s="87">
        <v>8.6300000000000008</v>
      </c>
      <c r="E60" s="56">
        <f t="shared" si="5"/>
        <v>8.5732236842105269</v>
      </c>
      <c r="F60" s="56">
        <f t="shared" si="6"/>
        <v>8.5164473684210531</v>
      </c>
      <c r="G60" s="56">
        <f t="shared" si="7"/>
        <v>8.4596710526315793</v>
      </c>
      <c r="H60" s="71">
        <f t="shared" si="8"/>
        <v>8.4028947368421054</v>
      </c>
      <c r="I60" s="65">
        <f t="shared" si="9"/>
        <v>8.3461184210526316</v>
      </c>
      <c r="J60" s="64">
        <f t="shared" si="10"/>
        <v>8.2893421052631577</v>
      </c>
      <c r="K60" s="56">
        <f t="shared" si="11"/>
        <v>8.2325657894736857</v>
      </c>
      <c r="L60" s="56">
        <f t="shared" si="12"/>
        <v>8.1757894736842101</v>
      </c>
      <c r="M60" s="56">
        <f t="shared" si="13"/>
        <v>8.119013157894738</v>
      </c>
      <c r="N60" s="56">
        <f t="shared" si="1"/>
        <v>8.0622368421052641</v>
      </c>
      <c r="O60" s="56">
        <f t="shared" si="14"/>
        <v>8.0054605263157903</v>
      </c>
      <c r="P60" s="56">
        <f t="shared" si="15"/>
        <v>7.9486842105263165</v>
      </c>
      <c r="Q60" s="49">
        <f t="shared" si="16"/>
        <v>7.8919078947368426</v>
      </c>
      <c r="R60" s="49">
        <f t="shared" si="17"/>
        <v>7.8351315789473697</v>
      </c>
      <c r="S60">
        <f t="shared" si="18"/>
        <v>1.1355263157894729E-2</v>
      </c>
      <c r="T60">
        <f t="shared" si="19"/>
        <v>5.3290705182007514E-15</v>
      </c>
      <c r="U60">
        <v>22.5</v>
      </c>
      <c r="V60" s="93">
        <f t="shared" si="23"/>
        <v>8.629999999999999</v>
      </c>
      <c r="W60" s="93">
        <f t="shared" si="24"/>
        <v>8.6186447368421053</v>
      </c>
      <c r="X60" s="93">
        <f t="shared" si="25"/>
        <v>8.6072894736842098</v>
      </c>
      <c r="Y60" s="93">
        <f t="shared" si="26"/>
        <v>8.5959342105263161</v>
      </c>
      <c r="Z60" s="93">
        <f t="shared" si="27"/>
        <v>8.5845789473684206</v>
      </c>
      <c r="AA60" s="93">
        <f t="shared" si="28"/>
        <v>8.5732236842105252</v>
      </c>
      <c r="AB60" s="93">
        <f t="shared" si="31"/>
        <v>8.5618684210526315</v>
      </c>
      <c r="AC60" s="93">
        <f t="shared" si="31"/>
        <v>8.550513157894736</v>
      </c>
      <c r="AD60" s="93">
        <f t="shared" si="31"/>
        <v>8.5391578947368423</v>
      </c>
      <c r="AE60" s="93">
        <f t="shared" si="31"/>
        <v>8.5278026315789468</v>
      </c>
      <c r="AF60" s="93">
        <f t="shared" si="31"/>
        <v>8.5164473684210531</v>
      </c>
      <c r="AG60" s="93">
        <f t="shared" si="44"/>
        <v>8.5050921052631576</v>
      </c>
      <c r="AH60" s="93">
        <f t="shared" si="44"/>
        <v>8.4937368421052621</v>
      </c>
      <c r="AI60" s="93">
        <f t="shared" si="44"/>
        <v>8.4823815789473684</v>
      </c>
      <c r="AJ60" s="93">
        <f t="shared" si="44"/>
        <v>8.471026315789473</v>
      </c>
      <c r="AK60" s="93">
        <f t="shared" si="44"/>
        <v>8.4596710526315793</v>
      </c>
      <c r="AL60" s="93">
        <f t="shared" si="61"/>
        <v>8.4483157894736838</v>
      </c>
      <c r="AM60" s="93">
        <f t="shared" si="33"/>
        <v>8.4369605263157901</v>
      </c>
      <c r="AN60" s="93">
        <f t="shared" si="33"/>
        <v>8.4256052631578946</v>
      </c>
      <c r="AO60" s="93">
        <f t="shared" si="33"/>
        <v>8.4142499999999991</v>
      </c>
      <c r="AP60" s="93">
        <f t="shared" si="33"/>
        <v>8.4028947368421054</v>
      </c>
      <c r="AQ60" s="93">
        <f t="shared" si="64"/>
        <v>8.3915394736842099</v>
      </c>
      <c r="AR60" s="93">
        <f t="shared" si="65"/>
        <v>8.3801842105263162</v>
      </c>
      <c r="AS60" s="93">
        <f t="shared" si="65"/>
        <v>8.3688289473684208</v>
      </c>
      <c r="AT60" s="93">
        <f t="shared" si="65"/>
        <v>8.3574736842105271</v>
      </c>
      <c r="AU60" s="93">
        <f t="shared" si="65"/>
        <v>8.3461184210526316</v>
      </c>
      <c r="AV60" s="93">
        <f t="shared" si="65"/>
        <v>8.3347631578947361</v>
      </c>
      <c r="AW60" s="93">
        <f t="shared" si="65"/>
        <v>8.3234078947368424</v>
      </c>
      <c r="AX60" s="93">
        <f t="shared" si="65"/>
        <v>8.3120526315789469</v>
      </c>
      <c r="AY60" s="93">
        <f t="shared" si="65"/>
        <v>8.3006973684210532</v>
      </c>
      <c r="AZ60" s="93">
        <f t="shared" si="65"/>
        <v>8.2893421052631577</v>
      </c>
      <c r="BA60" s="93">
        <f t="shared" si="65"/>
        <v>8.2779868421052623</v>
      </c>
      <c r="BB60" s="93">
        <f t="shared" si="65"/>
        <v>8.2666315789473686</v>
      </c>
      <c r="BC60" s="93">
        <f t="shared" si="65"/>
        <v>8.2552763157894731</v>
      </c>
      <c r="BD60" s="93">
        <f t="shared" si="65"/>
        <v>8.2439210526315794</v>
      </c>
      <c r="BE60" s="93">
        <f t="shared" si="65"/>
        <v>8.2325657894736839</v>
      </c>
      <c r="BF60" s="93">
        <f t="shared" si="65"/>
        <v>8.2212105263157902</v>
      </c>
      <c r="BG60" s="93">
        <f t="shared" si="65"/>
        <v>8.2098552631578947</v>
      </c>
      <c r="BH60" s="93">
        <f t="shared" si="63"/>
        <v>8.1984999999999992</v>
      </c>
      <c r="BI60" s="93">
        <f t="shared" si="63"/>
        <v>8.1871447368421055</v>
      </c>
      <c r="BJ60" s="93">
        <f t="shared" si="63"/>
        <v>8.1757894736842101</v>
      </c>
      <c r="BK60" s="93">
        <f t="shared" si="63"/>
        <v>8.1644342105263163</v>
      </c>
      <c r="BL60" s="93">
        <f t="shared" si="63"/>
        <v>8.1530789473684209</v>
      </c>
      <c r="BM60" s="93">
        <f t="shared" si="63"/>
        <v>8.1417236842105272</v>
      </c>
      <c r="BN60" s="93">
        <f t="shared" si="63"/>
        <v>8.1303684210526317</v>
      </c>
      <c r="BO60" s="93">
        <f t="shared" si="63"/>
        <v>8.1190131578947362</v>
      </c>
      <c r="BP60" s="93">
        <f t="shared" si="63"/>
        <v>8.1076578947368425</v>
      </c>
      <c r="BQ60" s="93">
        <f t="shared" si="63"/>
        <v>8.096302631578947</v>
      </c>
      <c r="BR60" s="93">
        <f t="shared" si="63"/>
        <v>8.0849473684210533</v>
      </c>
      <c r="BS60" s="93">
        <f t="shared" si="63"/>
        <v>8.0735921052631578</v>
      </c>
      <c r="BT60" s="93">
        <f t="shared" si="63"/>
        <v>8.0622368421052624</v>
      </c>
      <c r="BU60" s="93">
        <f t="shared" si="63"/>
        <v>8.0508815789473687</v>
      </c>
      <c r="BV60" s="93">
        <f t="shared" si="63"/>
        <v>8.0395263157894732</v>
      </c>
      <c r="BW60" s="93">
        <f t="shared" si="59"/>
        <v>8.0281710526315795</v>
      </c>
      <c r="BX60" s="93">
        <f t="shared" si="59"/>
        <v>8.016815789473684</v>
      </c>
      <c r="BY60" s="93">
        <f t="shared" si="59"/>
        <v>8.0054605263157903</v>
      </c>
      <c r="BZ60" s="93">
        <f t="shared" si="59"/>
        <v>7.9941052631578948</v>
      </c>
      <c r="CA60" s="93">
        <f t="shared" si="59"/>
        <v>7.9827500000000002</v>
      </c>
      <c r="CB60" s="93">
        <f t="shared" si="59"/>
        <v>7.9713947368421056</v>
      </c>
      <c r="CC60" s="93">
        <f t="shared" si="59"/>
        <v>7.9600394736842111</v>
      </c>
      <c r="CD60" s="93">
        <f t="shared" si="59"/>
        <v>7.9486842105263156</v>
      </c>
      <c r="CE60" s="93">
        <f t="shared" si="59"/>
        <v>7.937328947368421</v>
      </c>
      <c r="CF60" s="93">
        <f t="shared" si="59"/>
        <v>7.9259736842105264</v>
      </c>
      <c r="CG60" s="93">
        <f t="shared" si="59"/>
        <v>7.9146184210526318</v>
      </c>
      <c r="CH60" s="93">
        <f t="shared" si="59"/>
        <v>7.9032631578947372</v>
      </c>
      <c r="CI60" s="93">
        <f t="shared" si="59"/>
        <v>7.8919078947368426</v>
      </c>
      <c r="CJ60" s="93">
        <f t="shared" si="59"/>
        <v>7.8805526315789471</v>
      </c>
      <c r="CK60" s="93">
        <f t="shared" si="59"/>
        <v>7.8691973684210526</v>
      </c>
      <c r="CL60" s="93">
        <f t="shared" si="59"/>
        <v>7.857842105263158</v>
      </c>
      <c r="CM60" s="93">
        <f t="shared" si="60"/>
        <v>7.8464868421052634</v>
      </c>
      <c r="CN60" s="93">
        <f t="shared" si="22"/>
        <v>7.8351315789473688</v>
      </c>
    </row>
    <row r="61" spans="1:92" x14ac:dyDescent="0.25">
      <c r="A61">
        <v>22</v>
      </c>
      <c r="B61" s="42">
        <v>0.6</v>
      </c>
      <c r="C61" s="50" t="str">
        <f t="shared" si="4"/>
        <v>22.6 'C</v>
      </c>
      <c r="D61" s="87">
        <v>8.61</v>
      </c>
      <c r="E61" s="56">
        <f t="shared" si="5"/>
        <v>8.5533552631578953</v>
      </c>
      <c r="F61" s="56">
        <f t="shared" si="6"/>
        <v>8.4967105263157894</v>
      </c>
      <c r="G61" s="56">
        <f t="shared" si="7"/>
        <v>8.4400657894736835</v>
      </c>
      <c r="H61" s="71">
        <f t="shared" si="8"/>
        <v>8.3834210526315793</v>
      </c>
      <c r="I61" s="65">
        <f t="shared" si="9"/>
        <v>8.3267763157894734</v>
      </c>
      <c r="J61" s="64">
        <f t="shared" si="10"/>
        <v>8.2701315789473675</v>
      </c>
      <c r="K61" s="56">
        <f t="shared" si="11"/>
        <v>8.2134868421052634</v>
      </c>
      <c r="L61" s="56">
        <f t="shared" si="12"/>
        <v>8.1568421052631574</v>
      </c>
      <c r="M61" s="56">
        <f t="shared" si="13"/>
        <v>8.1001973684210515</v>
      </c>
      <c r="N61" s="56">
        <f t="shared" si="1"/>
        <v>8.0435526315789474</v>
      </c>
      <c r="O61" s="56">
        <f t="shared" si="14"/>
        <v>7.9869078947368424</v>
      </c>
      <c r="P61" s="56">
        <f t="shared" si="15"/>
        <v>7.9302631578947365</v>
      </c>
      <c r="Q61" s="49">
        <f t="shared" si="16"/>
        <v>7.8736184210526314</v>
      </c>
      <c r="R61" s="49">
        <f t="shared" si="17"/>
        <v>7.8169736842105264</v>
      </c>
      <c r="S61">
        <f t="shared" si="18"/>
        <v>1.1328947368421053E-2</v>
      </c>
      <c r="T61">
        <f t="shared" si="19"/>
        <v>0</v>
      </c>
      <c r="U61">
        <v>22.6</v>
      </c>
      <c r="V61" s="93">
        <f t="shared" si="23"/>
        <v>8.61</v>
      </c>
      <c r="W61" s="93">
        <f t="shared" si="24"/>
        <v>8.5986710526315786</v>
      </c>
      <c r="X61" s="93">
        <f t="shared" si="25"/>
        <v>8.5873421052631578</v>
      </c>
      <c r="Y61" s="93">
        <f t="shared" si="26"/>
        <v>8.5760131578947369</v>
      </c>
      <c r="Z61" s="93">
        <f t="shared" si="27"/>
        <v>8.5646842105263161</v>
      </c>
      <c r="AA61" s="93">
        <f t="shared" si="28"/>
        <v>8.5533552631578953</v>
      </c>
      <c r="AB61" s="93">
        <f t="shared" si="31"/>
        <v>8.5420263157894745</v>
      </c>
      <c r="AC61" s="93">
        <f t="shared" si="31"/>
        <v>8.5306973684210536</v>
      </c>
      <c r="AD61" s="93">
        <f t="shared" si="31"/>
        <v>8.519368421052631</v>
      </c>
      <c r="AE61" s="93">
        <f t="shared" si="31"/>
        <v>8.5080394736842102</v>
      </c>
      <c r="AF61" s="93">
        <f t="shared" si="31"/>
        <v>8.4967105263157894</v>
      </c>
      <c r="AG61" s="93">
        <f t="shared" si="44"/>
        <v>8.4853815789473686</v>
      </c>
      <c r="AH61" s="93">
        <f t="shared" si="44"/>
        <v>8.4740526315789477</v>
      </c>
      <c r="AI61" s="93">
        <f t="shared" si="44"/>
        <v>8.4627236842105269</v>
      </c>
      <c r="AJ61" s="93">
        <f t="shared" si="44"/>
        <v>8.4513947368421061</v>
      </c>
      <c r="AK61" s="93">
        <f t="shared" si="44"/>
        <v>8.4400657894736852</v>
      </c>
      <c r="AL61" s="93">
        <f t="shared" si="61"/>
        <v>8.4287368421052626</v>
      </c>
      <c r="AM61" s="93">
        <f t="shared" si="33"/>
        <v>8.4174078947368418</v>
      </c>
      <c r="AN61" s="93">
        <f t="shared" si="33"/>
        <v>8.406078947368421</v>
      </c>
      <c r="AO61" s="93">
        <f t="shared" si="33"/>
        <v>8.3947500000000002</v>
      </c>
      <c r="AP61" s="93">
        <f t="shared" si="33"/>
        <v>8.3834210526315793</v>
      </c>
      <c r="AQ61" s="93">
        <f t="shared" si="64"/>
        <v>8.3720921052631585</v>
      </c>
      <c r="AR61" s="93">
        <f t="shared" si="65"/>
        <v>8.3607631578947377</v>
      </c>
      <c r="AS61" s="93">
        <f t="shared" si="65"/>
        <v>8.3494342105263168</v>
      </c>
      <c r="AT61" s="93">
        <f t="shared" si="65"/>
        <v>8.3381052631578942</v>
      </c>
      <c r="AU61" s="93">
        <f t="shared" si="65"/>
        <v>8.3267763157894734</v>
      </c>
      <c r="AV61" s="93">
        <f t="shared" si="65"/>
        <v>8.3154473684210526</v>
      </c>
      <c r="AW61" s="93">
        <f t="shared" si="65"/>
        <v>8.3041184210526318</v>
      </c>
      <c r="AX61" s="93">
        <f t="shared" si="65"/>
        <v>8.2927894736842109</v>
      </c>
      <c r="AY61" s="93">
        <f t="shared" si="65"/>
        <v>8.2814605263157901</v>
      </c>
      <c r="AZ61" s="93">
        <f t="shared" si="65"/>
        <v>8.2701315789473693</v>
      </c>
      <c r="BA61" s="93">
        <f t="shared" si="65"/>
        <v>8.2588026315789484</v>
      </c>
      <c r="BB61" s="93">
        <f t="shared" si="65"/>
        <v>8.2474736842105258</v>
      </c>
      <c r="BC61" s="93">
        <f t="shared" si="65"/>
        <v>8.236144736842105</v>
      </c>
      <c r="BD61" s="93">
        <f t="shared" si="65"/>
        <v>8.2248157894736842</v>
      </c>
      <c r="BE61" s="93">
        <f t="shared" si="65"/>
        <v>8.2134868421052634</v>
      </c>
      <c r="BF61" s="93">
        <f t="shared" si="65"/>
        <v>8.2021578947368425</v>
      </c>
      <c r="BG61" s="93">
        <f t="shared" si="65"/>
        <v>8.1908289473684217</v>
      </c>
      <c r="BH61" s="93">
        <f t="shared" si="63"/>
        <v>8.1795000000000009</v>
      </c>
      <c r="BI61" s="93">
        <f t="shared" si="63"/>
        <v>8.1681710526315801</v>
      </c>
      <c r="BJ61" s="93">
        <f t="shared" si="63"/>
        <v>8.1568421052631574</v>
      </c>
      <c r="BK61" s="93">
        <f t="shared" si="63"/>
        <v>8.1455131578947366</v>
      </c>
      <c r="BL61" s="93">
        <f t="shared" si="63"/>
        <v>8.1341842105263158</v>
      </c>
      <c r="BM61" s="93">
        <f t="shared" si="63"/>
        <v>8.122855263157895</v>
      </c>
      <c r="BN61" s="93">
        <f t="shared" si="63"/>
        <v>8.1115263157894741</v>
      </c>
      <c r="BO61" s="93">
        <f t="shared" si="63"/>
        <v>8.1001973684210533</v>
      </c>
      <c r="BP61" s="93">
        <f t="shared" si="63"/>
        <v>8.0888684210526325</v>
      </c>
      <c r="BQ61" s="93">
        <f t="shared" si="63"/>
        <v>8.0775394736842117</v>
      </c>
      <c r="BR61" s="93">
        <f t="shared" si="63"/>
        <v>8.0662105263157891</v>
      </c>
      <c r="BS61" s="93">
        <f t="shared" si="63"/>
        <v>8.0548815789473682</v>
      </c>
      <c r="BT61" s="93">
        <f t="shared" si="63"/>
        <v>8.0435526315789474</v>
      </c>
      <c r="BU61" s="93">
        <f t="shared" si="63"/>
        <v>8.0322236842105266</v>
      </c>
      <c r="BV61" s="93">
        <f t="shared" si="63"/>
        <v>8.0208947368421057</v>
      </c>
      <c r="BW61" s="93">
        <f t="shared" si="59"/>
        <v>8.0095657894736849</v>
      </c>
      <c r="BX61" s="93">
        <f t="shared" si="59"/>
        <v>7.9982368421052632</v>
      </c>
      <c r="BY61" s="93">
        <f t="shared" si="59"/>
        <v>7.9869078947368424</v>
      </c>
      <c r="BZ61" s="93">
        <f t="shared" si="59"/>
        <v>7.9755789473684215</v>
      </c>
      <c r="CA61" s="93">
        <f t="shared" si="59"/>
        <v>7.9642499999999998</v>
      </c>
      <c r="CB61" s="93">
        <f t="shared" si="59"/>
        <v>7.952921052631579</v>
      </c>
      <c r="CC61" s="93">
        <f t="shared" si="59"/>
        <v>7.9415921052631582</v>
      </c>
      <c r="CD61" s="93">
        <f t="shared" si="59"/>
        <v>7.9302631578947373</v>
      </c>
      <c r="CE61" s="93">
        <f t="shared" si="59"/>
        <v>7.9189342105263156</v>
      </c>
      <c r="CF61" s="93">
        <f t="shared" si="59"/>
        <v>7.9076052631578948</v>
      </c>
      <c r="CG61" s="93">
        <f t="shared" si="59"/>
        <v>7.896276315789474</v>
      </c>
      <c r="CH61" s="93">
        <f t="shared" si="59"/>
        <v>7.8849473684210531</v>
      </c>
      <c r="CI61" s="93">
        <f t="shared" si="59"/>
        <v>7.8736184210526314</v>
      </c>
      <c r="CJ61" s="93">
        <f t="shared" si="59"/>
        <v>7.8622894736842106</v>
      </c>
      <c r="CK61" s="93">
        <f t="shared" si="59"/>
        <v>7.8509605263157898</v>
      </c>
      <c r="CL61" s="93">
        <f t="shared" si="59"/>
        <v>7.839631578947369</v>
      </c>
      <c r="CM61" s="93">
        <f t="shared" si="60"/>
        <v>7.8283026315789472</v>
      </c>
      <c r="CN61" s="93">
        <f t="shared" si="22"/>
        <v>7.8169736842105264</v>
      </c>
    </row>
    <row r="62" spans="1:92" x14ac:dyDescent="0.25">
      <c r="A62">
        <v>22</v>
      </c>
      <c r="B62" s="42">
        <v>0.7</v>
      </c>
      <c r="C62" s="50" t="str">
        <f t="shared" si="4"/>
        <v>22.7 'C</v>
      </c>
      <c r="D62" s="87">
        <v>8.6</v>
      </c>
      <c r="E62" s="56">
        <f t="shared" si="5"/>
        <v>8.5434210526315795</v>
      </c>
      <c r="F62" s="56">
        <f t="shared" si="6"/>
        <v>8.4868421052631575</v>
      </c>
      <c r="G62" s="56">
        <f t="shared" si="7"/>
        <v>8.4302631578947356</v>
      </c>
      <c r="H62" s="71">
        <f t="shared" si="8"/>
        <v>8.3736842105263154</v>
      </c>
      <c r="I62" s="65">
        <f t="shared" si="9"/>
        <v>8.3171052631578934</v>
      </c>
      <c r="J62" s="64">
        <f t="shared" si="10"/>
        <v>8.2605263157894733</v>
      </c>
      <c r="K62" s="56">
        <f t="shared" si="11"/>
        <v>8.2039473684210531</v>
      </c>
      <c r="L62" s="56">
        <f t="shared" si="12"/>
        <v>8.1473684210526311</v>
      </c>
      <c r="M62" s="56">
        <f t="shared" si="13"/>
        <v>8.0907894736842092</v>
      </c>
      <c r="N62" s="56">
        <f t="shared" si="1"/>
        <v>8.034210526315789</v>
      </c>
      <c r="O62" s="56">
        <f t="shared" si="14"/>
        <v>7.9776315789473689</v>
      </c>
      <c r="P62" s="56">
        <f t="shared" si="15"/>
        <v>7.9210526315789469</v>
      </c>
      <c r="Q62" s="49">
        <f t="shared" si="16"/>
        <v>7.8644736842105258</v>
      </c>
      <c r="R62" s="49">
        <f t="shared" si="17"/>
        <v>7.8078947368421057</v>
      </c>
      <c r="S62">
        <f t="shared" si="18"/>
        <v>1.1315789473684206E-2</v>
      </c>
      <c r="T62">
        <f t="shared" si="19"/>
        <v>1.7763568394002505E-15</v>
      </c>
      <c r="U62">
        <v>22.7</v>
      </c>
      <c r="V62" s="93">
        <f t="shared" si="23"/>
        <v>8.5999999999999979</v>
      </c>
      <c r="W62" s="93">
        <f t="shared" si="24"/>
        <v>8.5886842105263135</v>
      </c>
      <c r="X62" s="93">
        <f t="shared" si="25"/>
        <v>8.5773684210526309</v>
      </c>
      <c r="Y62" s="93">
        <f t="shared" si="26"/>
        <v>8.5660526315789465</v>
      </c>
      <c r="Z62" s="93">
        <f t="shared" si="27"/>
        <v>8.5547368421052621</v>
      </c>
      <c r="AA62" s="93">
        <f t="shared" si="28"/>
        <v>8.5434210526315777</v>
      </c>
      <c r="AB62" s="93">
        <f t="shared" si="31"/>
        <v>8.5321052631578933</v>
      </c>
      <c r="AC62" s="93">
        <f t="shared" si="31"/>
        <v>8.5207894736842089</v>
      </c>
      <c r="AD62" s="93">
        <f t="shared" si="31"/>
        <v>8.5094736842105245</v>
      </c>
      <c r="AE62" s="93">
        <f t="shared" si="31"/>
        <v>8.4981578947368401</v>
      </c>
      <c r="AF62" s="93">
        <f t="shared" si="31"/>
        <v>8.4868421052631557</v>
      </c>
      <c r="AG62" s="93">
        <f t="shared" si="44"/>
        <v>8.4755263157894714</v>
      </c>
      <c r="AH62" s="93">
        <f t="shared" si="44"/>
        <v>8.4642105263157887</v>
      </c>
      <c r="AI62" s="93">
        <f t="shared" si="44"/>
        <v>8.4528947368421044</v>
      </c>
      <c r="AJ62" s="93">
        <f t="shared" si="44"/>
        <v>8.44157894736842</v>
      </c>
      <c r="AK62" s="93">
        <f t="shared" si="44"/>
        <v>8.4302631578947356</v>
      </c>
      <c r="AL62" s="93">
        <f t="shared" si="61"/>
        <v>8.4189473684210512</v>
      </c>
      <c r="AM62" s="93">
        <f t="shared" si="33"/>
        <v>8.4076315789473668</v>
      </c>
      <c r="AN62" s="93">
        <f t="shared" si="33"/>
        <v>8.3963157894736824</v>
      </c>
      <c r="AO62" s="93">
        <f t="shared" si="33"/>
        <v>8.384999999999998</v>
      </c>
      <c r="AP62" s="93">
        <f t="shared" si="33"/>
        <v>8.3736842105263136</v>
      </c>
      <c r="AQ62" s="93">
        <f t="shared" si="64"/>
        <v>8.362368421052631</v>
      </c>
      <c r="AR62" s="93">
        <f t="shared" si="65"/>
        <v>8.3510526315789466</v>
      </c>
      <c r="AS62" s="93">
        <f t="shared" si="65"/>
        <v>8.3397368421052622</v>
      </c>
      <c r="AT62" s="93">
        <f t="shared" si="65"/>
        <v>8.3284210526315778</v>
      </c>
      <c r="AU62" s="93">
        <f t="shared" si="65"/>
        <v>8.3171052631578934</v>
      </c>
      <c r="AV62" s="93">
        <f t="shared" si="65"/>
        <v>8.3057894736842091</v>
      </c>
      <c r="AW62" s="93">
        <f t="shared" si="65"/>
        <v>8.2944736842105247</v>
      </c>
      <c r="AX62" s="93">
        <f t="shared" si="65"/>
        <v>8.2831578947368403</v>
      </c>
      <c r="AY62" s="93">
        <f t="shared" si="65"/>
        <v>8.2718421052631559</v>
      </c>
      <c r="AZ62" s="93">
        <f t="shared" si="65"/>
        <v>8.2605263157894715</v>
      </c>
      <c r="BA62" s="93">
        <f t="shared" si="65"/>
        <v>8.2492105263157889</v>
      </c>
      <c r="BB62" s="93">
        <f t="shared" si="65"/>
        <v>8.2378947368421045</v>
      </c>
      <c r="BC62" s="93">
        <f t="shared" si="65"/>
        <v>8.2265789473684201</v>
      </c>
      <c r="BD62" s="93">
        <f t="shared" si="65"/>
        <v>8.2152631578947357</v>
      </c>
      <c r="BE62" s="93">
        <f t="shared" si="65"/>
        <v>8.2039473684210513</v>
      </c>
      <c r="BF62" s="93">
        <f t="shared" si="65"/>
        <v>8.1926315789473669</v>
      </c>
      <c r="BG62" s="93">
        <f t="shared" si="65"/>
        <v>8.1813157894736825</v>
      </c>
      <c r="BH62" s="93">
        <f t="shared" si="63"/>
        <v>8.1699999999999982</v>
      </c>
      <c r="BI62" s="93">
        <f t="shared" si="63"/>
        <v>8.1586842105263138</v>
      </c>
      <c r="BJ62" s="93">
        <f t="shared" si="63"/>
        <v>8.1473684210526294</v>
      </c>
      <c r="BK62" s="93">
        <f t="shared" si="63"/>
        <v>8.1360526315789468</v>
      </c>
      <c r="BL62" s="93">
        <f t="shared" si="63"/>
        <v>8.1247368421052624</v>
      </c>
      <c r="BM62" s="93">
        <f t="shared" si="63"/>
        <v>8.113421052631578</v>
      </c>
      <c r="BN62" s="93">
        <f t="shared" si="63"/>
        <v>8.1021052631578936</v>
      </c>
      <c r="BO62" s="93">
        <f t="shared" si="63"/>
        <v>8.0907894736842092</v>
      </c>
      <c r="BP62" s="93">
        <f t="shared" si="63"/>
        <v>8.0794736842105248</v>
      </c>
      <c r="BQ62" s="93">
        <f t="shared" si="63"/>
        <v>8.0681578947368404</v>
      </c>
      <c r="BR62" s="93">
        <f t="shared" si="63"/>
        <v>8.056842105263156</v>
      </c>
      <c r="BS62" s="93">
        <f t="shared" si="63"/>
        <v>8.0455263157894716</v>
      </c>
      <c r="BT62" s="93">
        <f t="shared" si="63"/>
        <v>8.034210526315789</v>
      </c>
      <c r="BU62" s="93">
        <f t="shared" si="63"/>
        <v>8.0228947368421046</v>
      </c>
      <c r="BV62" s="93">
        <f t="shared" si="63"/>
        <v>8.0115789473684202</v>
      </c>
      <c r="BW62" s="93">
        <f t="shared" si="59"/>
        <v>8.0002631578947359</v>
      </c>
      <c r="BX62" s="93">
        <f t="shared" si="59"/>
        <v>7.9889473684210515</v>
      </c>
      <c r="BY62" s="93">
        <f t="shared" si="59"/>
        <v>7.9776315789473671</v>
      </c>
      <c r="BZ62" s="93">
        <f t="shared" si="59"/>
        <v>7.9663157894736827</v>
      </c>
      <c r="CA62" s="93">
        <f t="shared" si="59"/>
        <v>7.9549999999999983</v>
      </c>
      <c r="CB62" s="93">
        <f t="shared" si="59"/>
        <v>7.9436842105263148</v>
      </c>
      <c r="CC62" s="93">
        <f t="shared" si="59"/>
        <v>7.9323684210526304</v>
      </c>
      <c r="CD62" s="93">
        <f t="shared" si="59"/>
        <v>7.921052631578946</v>
      </c>
      <c r="CE62" s="93">
        <f t="shared" si="59"/>
        <v>7.9097368421052616</v>
      </c>
      <c r="CF62" s="93">
        <f t="shared" si="59"/>
        <v>7.8984210526315772</v>
      </c>
      <c r="CG62" s="93">
        <f t="shared" si="59"/>
        <v>7.8871052631578937</v>
      </c>
      <c r="CH62" s="93">
        <f t="shared" si="59"/>
        <v>7.8757894736842093</v>
      </c>
      <c r="CI62" s="93">
        <f t="shared" si="59"/>
        <v>7.864473684210525</v>
      </c>
      <c r="CJ62" s="93">
        <f t="shared" si="59"/>
        <v>7.8531578947368406</v>
      </c>
      <c r="CK62" s="93">
        <f t="shared" si="59"/>
        <v>7.8418421052631571</v>
      </c>
      <c r="CL62" s="93">
        <f t="shared" ref="CL62:CN74" si="66">($S62*CL$4)+$T62</f>
        <v>7.8305263157894727</v>
      </c>
      <c r="CM62" s="93">
        <f t="shared" si="66"/>
        <v>7.8192105263157883</v>
      </c>
      <c r="CN62" s="93">
        <f t="shared" si="22"/>
        <v>7.8078947368421039</v>
      </c>
    </row>
    <row r="63" spans="1:92" x14ac:dyDescent="0.25">
      <c r="A63">
        <v>22</v>
      </c>
      <c r="B63" s="42">
        <v>0.8</v>
      </c>
      <c r="C63" s="50" t="str">
        <f t="shared" si="4"/>
        <v>22.8 'C</v>
      </c>
      <c r="D63" s="87">
        <v>8.58</v>
      </c>
      <c r="E63" s="56">
        <f t="shared" si="5"/>
        <v>8.5235526315789478</v>
      </c>
      <c r="F63" s="56">
        <f t="shared" si="6"/>
        <v>8.4671052631578938</v>
      </c>
      <c r="G63" s="56">
        <f t="shared" si="7"/>
        <v>8.4106578947368416</v>
      </c>
      <c r="H63" s="71">
        <f t="shared" si="8"/>
        <v>8.3542105263157893</v>
      </c>
      <c r="I63" s="65">
        <f t="shared" si="9"/>
        <v>8.2977631578947371</v>
      </c>
      <c r="J63" s="64">
        <f t="shared" si="10"/>
        <v>8.2413157894736848</v>
      </c>
      <c r="K63" s="56">
        <f t="shared" si="11"/>
        <v>8.1848684210526326</v>
      </c>
      <c r="L63" s="56">
        <f t="shared" si="12"/>
        <v>8.1284210526315785</v>
      </c>
      <c r="M63" s="56">
        <f t="shared" si="13"/>
        <v>8.0719736842105263</v>
      </c>
      <c r="N63" s="56">
        <f t="shared" si="1"/>
        <v>8.0155263157894741</v>
      </c>
      <c r="O63" s="56">
        <f t="shared" si="14"/>
        <v>7.9590789473684218</v>
      </c>
      <c r="P63" s="56">
        <f t="shared" si="15"/>
        <v>7.9026315789473687</v>
      </c>
      <c r="Q63" s="49">
        <f t="shared" si="16"/>
        <v>7.8461842105263155</v>
      </c>
      <c r="R63" s="49">
        <f t="shared" si="17"/>
        <v>7.7897368421052633</v>
      </c>
      <c r="S63">
        <f t="shared" si="18"/>
        <v>1.1289473684210523E-2</v>
      </c>
      <c r="T63">
        <f t="shared" si="19"/>
        <v>3.5527136788005009E-15</v>
      </c>
      <c r="U63">
        <v>22.8</v>
      </c>
      <c r="V63" s="93">
        <f t="shared" si="23"/>
        <v>8.58</v>
      </c>
      <c r="W63" s="93">
        <f t="shared" si="24"/>
        <v>8.5687105263157903</v>
      </c>
      <c r="X63" s="93">
        <f t="shared" si="25"/>
        <v>8.5574210526315806</v>
      </c>
      <c r="Y63" s="93">
        <f t="shared" si="26"/>
        <v>8.5461315789473691</v>
      </c>
      <c r="Z63" s="93">
        <f t="shared" si="27"/>
        <v>8.5348421052631593</v>
      </c>
      <c r="AA63" s="93">
        <f t="shared" si="28"/>
        <v>8.5235526315789478</v>
      </c>
      <c r="AB63" s="93">
        <f t="shared" si="31"/>
        <v>8.5122631578947381</v>
      </c>
      <c r="AC63" s="93">
        <f t="shared" si="31"/>
        <v>8.5009736842105266</v>
      </c>
      <c r="AD63" s="93">
        <f t="shared" si="31"/>
        <v>8.4896842105263168</v>
      </c>
      <c r="AE63" s="93">
        <f t="shared" si="31"/>
        <v>8.4783947368421053</v>
      </c>
      <c r="AF63" s="93">
        <f t="shared" ref="AF63:AF74" si="67">($S63*AF$4)+$T63</f>
        <v>8.4671052631578956</v>
      </c>
      <c r="AG63" s="93">
        <f t="shared" si="44"/>
        <v>8.4558157894736858</v>
      </c>
      <c r="AH63" s="93">
        <f t="shared" si="44"/>
        <v>8.4445263157894743</v>
      </c>
      <c r="AI63" s="93">
        <f t="shared" si="44"/>
        <v>8.4332368421052646</v>
      </c>
      <c r="AJ63" s="93">
        <f t="shared" si="44"/>
        <v>8.4219473684210531</v>
      </c>
      <c r="AK63" s="93">
        <f t="shared" si="44"/>
        <v>8.4106578947368433</v>
      </c>
      <c r="AL63" s="93">
        <f t="shared" si="61"/>
        <v>8.3993684210526318</v>
      </c>
      <c r="AM63" s="93">
        <f t="shared" si="33"/>
        <v>8.3880789473684221</v>
      </c>
      <c r="AN63" s="93">
        <f t="shared" si="33"/>
        <v>8.3767894736842123</v>
      </c>
      <c r="AO63" s="93">
        <f t="shared" si="33"/>
        <v>8.3655000000000008</v>
      </c>
      <c r="AP63" s="93">
        <f t="shared" si="33"/>
        <v>8.3542105263157911</v>
      </c>
      <c r="AQ63" s="93">
        <f t="shared" si="64"/>
        <v>8.3429210526315796</v>
      </c>
      <c r="AR63" s="93">
        <f t="shared" si="65"/>
        <v>8.3316315789473698</v>
      </c>
      <c r="AS63" s="93">
        <f t="shared" si="65"/>
        <v>8.3203421052631583</v>
      </c>
      <c r="AT63" s="93">
        <f t="shared" si="65"/>
        <v>8.3090526315789486</v>
      </c>
      <c r="AU63" s="93">
        <f t="shared" si="65"/>
        <v>8.2977631578947371</v>
      </c>
      <c r="AV63" s="93">
        <f t="shared" si="65"/>
        <v>8.2864736842105273</v>
      </c>
      <c r="AW63" s="93">
        <f t="shared" si="65"/>
        <v>8.2751842105263176</v>
      </c>
      <c r="AX63" s="93">
        <f t="shared" si="65"/>
        <v>8.2638947368421061</v>
      </c>
      <c r="AY63" s="93">
        <f t="shared" si="65"/>
        <v>8.2526052631578963</v>
      </c>
      <c r="AZ63" s="93">
        <f t="shared" si="65"/>
        <v>8.2413157894736848</v>
      </c>
      <c r="BA63" s="93">
        <f t="shared" si="65"/>
        <v>8.2300263157894751</v>
      </c>
      <c r="BB63" s="93">
        <f t="shared" si="65"/>
        <v>8.2187368421052636</v>
      </c>
      <c r="BC63" s="93">
        <f t="shared" si="65"/>
        <v>8.2074473684210538</v>
      </c>
      <c r="BD63" s="93">
        <f t="shared" si="65"/>
        <v>8.1961578947368423</v>
      </c>
      <c r="BE63" s="93">
        <f t="shared" si="65"/>
        <v>8.1848684210526326</v>
      </c>
      <c r="BF63" s="93">
        <f t="shared" si="65"/>
        <v>8.1735789473684228</v>
      </c>
      <c r="BG63" s="93">
        <f t="shared" si="65"/>
        <v>8.1622894736842113</v>
      </c>
      <c r="BH63" s="93">
        <f t="shared" si="63"/>
        <v>8.1510000000000016</v>
      </c>
      <c r="BI63" s="93">
        <f t="shared" si="63"/>
        <v>8.1397105263157901</v>
      </c>
      <c r="BJ63" s="93">
        <f t="shared" si="63"/>
        <v>8.1284210526315803</v>
      </c>
      <c r="BK63" s="93">
        <f t="shared" si="63"/>
        <v>8.1171315789473688</v>
      </c>
      <c r="BL63" s="93">
        <f t="shared" si="63"/>
        <v>8.1058421052631591</v>
      </c>
      <c r="BM63" s="93">
        <f t="shared" si="63"/>
        <v>8.0945526315789476</v>
      </c>
      <c r="BN63" s="93">
        <f t="shared" si="63"/>
        <v>8.0832631578947378</v>
      </c>
      <c r="BO63" s="93">
        <f t="shared" si="63"/>
        <v>8.0719736842105281</v>
      </c>
      <c r="BP63" s="93">
        <f t="shared" si="63"/>
        <v>8.0606842105263166</v>
      </c>
      <c r="BQ63" s="93">
        <f t="shared" si="63"/>
        <v>8.0493947368421068</v>
      </c>
      <c r="BR63" s="93">
        <f t="shared" si="63"/>
        <v>8.0381052631578953</v>
      </c>
      <c r="BS63" s="93">
        <f t="shared" si="63"/>
        <v>8.0268157894736856</v>
      </c>
      <c r="BT63" s="93">
        <f t="shared" si="63"/>
        <v>8.0155263157894741</v>
      </c>
      <c r="BU63" s="93">
        <f t="shared" si="63"/>
        <v>8.0042368421052643</v>
      </c>
      <c r="BV63" s="93">
        <f t="shared" si="63"/>
        <v>7.9929473684210537</v>
      </c>
      <c r="BW63" s="93">
        <f t="shared" ref="BW63:CL74" si="68">($S63*BW$4)+$T63</f>
        <v>7.9816578947368431</v>
      </c>
      <c r="BX63" s="93">
        <f t="shared" si="68"/>
        <v>7.9703684210526324</v>
      </c>
      <c r="BY63" s="93">
        <f t="shared" si="68"/>
        <v>7.9590789473684218</v>
      </c>
      <c r="BZ63" s="93">
        <f t="shared" si="68"/>
        <v>7.9477894736842121</v>
      </c>
      <c r="CA63" s="93">
        <f t="shared" si="68"/>
        <v>7.9365000000000014</v>
      </c>
      <c r="CB63" s="93">
        <f t="shared" si="68"/>
        <v>7.9252105263157908</v>
      </c>
      <c r="CC63" s="93">
        <f t="shared" si="68"/>
        <v>7.9139210526315802</v>
      </c>
      <c r="CD63" s="93">
        <f t="shared" si="68"/>
        <v>7.9026315789473696</v>
      </c>
      <c r="CE63" s="93">
        <f t="shared" si="68"/>
        <v>7.8913421052631589</v>
      </c>
      <c r="CF63" s="93">
        <f t="shared" si="68"/>
        <v>7.8800526315789483</v>
      </c>
      <c r="CG63" s="93">
        <f t="shared" si="68"/>
        <v>7.8687631578947377</v>
      </c>
      <c r="CH63" s="93">
        <f t="shared" si="68"/>
        <v>7.8574736842105271</v>
      </c>
      <c r="CI63" s="93">
        <f t="shared" si="68"/>
        <v>7.8461842105263173</v>
      </c>
      <c r="CJ63" s="93">
        <f t="shared" si="68"/>
        <v>7.8348947368421067</v>
      </c>
      <c r="CK63" s="93">
        <f t="shared" si="68"/>
        <v>7.8236052631578961</v>
      </c>
      <c r="CL63" s="93">
        <f t="shared" si="68"/>
        <v>7.8123157894736854</v>
      </c>
      <c r="CM63" s="93">
        <f t="shared" si="66"/>
        <v>7.8010263157894748</v>
      </c>
      <c r="CN63" s="93">
        <f t="shared" si="22"/>
        <v>7.7897368421052642</v>
      </c>
    </row>
    <row r="64" spans="1:92" ht="13.8" thickBot="1" x14ac:dyDescent="0.3">
      <c r="A64">
        <v>22</v>
      </c>
      <c r="B64" s="42">
        <v>0.9</v>
      </c>
      <c r="C64" s="57" t="str">
        <f t="shared" si="4"/>
        <v>22.9 'C</v>
      </c>
      <c r="D64" s="88">
        <v>8.57</v>
      </c>
      <c r="E64" s="63">
        <f t="shared" si="5"/>
        <v>8.513618421052632</v>
      </c>
      <c r="F64" s="63">
        <f t="shared" si="6"/>
        <v>8.4572368421052637</v>
      </c>
      <c r="G64" s="63">
        <f t="shared" si="7"/>
        <v>8.4008552631578954</v>
      </c>
      <c r="H64" s="89">
        <f t="shared" si="8"/>
        <v>8.3444736842105272</v>
      </c>
      <c r="I64" s="66">
        <f t="shared" si="9"/>
        <v>8.2880921052631571</v>
      </c>
      <c r="J64" s="67">
        <f t="shared" si="10"/>
        <v>8.2317105263157888</v>
      </c>
      <c r="K64" s="63">
        <f t="shared" si="11"/>
        <v>8.1753289473684223</v>
      </c>
      <c r="L64" s="63">
        <f t="shared" si="12"/>
        <v>8.1189473684210522</v>
      </c>
      <c r="M64" s="63">
        <f t="shared" si="13"/>
        <v>8.062565789473684</v>
      </c>
      <c r="N64" s="63">
        <f t="shared" si="1"/>
        <v>8.0061842105263157</v>
      </c>
      <c r="O64" s="63">
        <f t="shared" si="14"/>
        <v>7.9498026315789483</v>
      </c>
      <c r="P64" s="63">
        <f t="shared" si="15"/>
        <v>7.8934210526315791</v>
      </c>
      <c r="Q64" s="63">
        <f t="shared" si="16"/>
        <v>7.8370394736842108</v>
      </c>
      <c r="R64" s="63">
        <f t="shared" si="17"/>
        <v>7.7806578947368426</v>
      </c>
      <c r="S64">
        <f t="shared" si="18"/>
        <v>1.1276315789473685E-2</v>
      </c>
      <c r="T64">
        <f t="shared" si="19"/>
        <v>0</v>
      </c>
      <c r="U64">
        <v>22.9</v>
      </c>
      <c r="V64" s="93">
        <f t="shared" si="23"/>
        <v>8.57</v>
      </c>
      <c r="W64" s="93">
        <f t="shared" si="24"/>
        <v>8.558723684210527</v>
      </c>
      <c r="X64" s="93">
        <f t="shared" si="25"/>
        <v>8.5474473684210537</v>
      </c>
      <c r="Y64" s="93">
        <f t="shared" si="26"/>
        <v>8.5361710526315786</v>
      </c>
      <c r="Z64" s="93">
        <f t="shared" si="27"/>
        <v>8.5248947368421053</v>
      </c>
      <c r="AA64" s="93">
        <f t="shared" si="28"/>
        <v>8.513618421052632</v>
      </c>
      <c r="AB64" s="93">
        <f t="shared" si="31"/>
        <v>8.5023421052631587</v>
      </c>
      <c r="AC64" s="93">
        <f t="shared" si="31"/>
        <v>8.4910657894736854</v>
      </c>
      <c r="AD64" s="93">
        <f t="shared" si="31"/>
        <v>8.4797894736842103</v>
      </c>
      <c r="AE64" s="93">
        <f t="shared" si="31"/>
        <v>8.468513157894737</v>
      </c>
      <c r="AF64" s="93">
        <f t="shared" si="67"/>
        <v>8.4572368421052637</v>
      </c>
      <c r="AG64" s="93">
        <f t="shared" si="44"/>
        <v>8.4459605263157904</v>
      </c>
      <c r="AH64" s="93">
        <f t="shared" si="44"/>
        <v>8.4346842105263153</v>
      </c>
      <c r="AI64" s="93">
        <f t="shared" si="44"/>
        <v>8.423407894736842</v>
      </c>
      <c r="AJ64" s="93">
        <f t="shared" si="44"/>
        <v>8.4121315789473687</v>
      </c>
      <c r="AK64" s="93">
        <f t="shared" si="44"/>
        <v>8.4008552631578954</v>
      </c>
      <c r="AL64" s="93">
        <f t="shared" si="61"/>
        <v>8.3895789473684221</v>
      </c>
      <c r="AM64" s="93">
        <f t="shared" si="33"/>
        <v>8.3783026315789471</v>
      </c>
      <c r="AN64" s="93">
        <f t="shared" si="33"/>
        <v>8.3670263157894738</v>
      </c>
      <c r="AO64" s="93">
        <f t="shared" si="33"/>
        <v>8.3557500000000005</v>
      </c>
      <c r="AP64" s="93">
        <f t="shared" si="33"/>
        <v>8.3444736842105272</v>
      </c>
      <c r="AQ64" s="93">
        <f t="shared" si="64"/>
        <v>8.3331973684210521</v>
      </c>
      <c r="AR64" s="93">
        <f t="shared" si="65"/>
        <v>8.3219210526315788</v>
      </c>
      <c r="AS64" s="93">
        <f t="shared" si="65"/>
        <v>8.3106447368421055</v>
      </c>
      <c r="AT64" s="93">
        <f t="shared" si="65"/>
        <v>8.2993684210526322</v>
      </c>
      <c r="AU64" s="93">
        <f t="shared" si="65"/>
        <v>8.2880921052631589</v>
      </c>
      <c r="AV64" s="93">
        <f t="shared" si="65"/>
        <v>8.2768157894736838</v>
      </c>
      <c r="AW64" s="93">
        <f t="shared" si="65"/>
        <v>8.2655394736842105</v>
      </c>
      <c r="AX64" s="93">
        <f t="shared" si="65"/>
        <v>8.2542631578947372</v>
      </c>
      <c r="AY64" s="93">
        <f t="shared" si="65"/>
        <v>8.2429868421052639</v>
      </c>
      <c r="AZ64" s="93">
        <f t="shared" si="65"/>
        <v>8.2317105263157906</v>
      </c>
      <c r="BA64" s="93">
        <f t="shared" si="65"/>
        <v>8.2204342105263155</v>
      </c>
      <c r="BB64" s="93">
        <f t="shared" si="65"/>
        <v>8.2091578947368422</v>
      </c>
      <c r="BC64" s="93">
        <f t="shared" si="65"/>
        <v>8.1978815789473689</v>
      </c>
      <c r="BD64" s="93">
        <f t="shared" si="65"/>
        <v>8.1866052631578956</v>
      </c>
      <c r="BE64" s="93">
        <f t="shared" si="65"/>
        <v>8.1753289473684205</v>
      </c>
      <c r="BF64" s="93">
        <f t="shared" si="65"/>
        <v>8.1640526315789472</v>
      </c>
      <c r="BG64" s="93">
        <f t="shared" si="65"/>
        <v>8.1527763157894739</v>
      </c>
      <c r="BH64" s="93">
        <f t="shared" si="63"/>
        <v>8.1415000000000006</v>
      </c>
      <c r="BI64" s="93">
        <f t="shared" si="63"/>
        <v>8.1302236842105273</v>
      </c>
      <c r="BJ64" s="93">
        <f t="shared" si="63"/>
        <v>8.1189473684210522</v>
      </c>
      <c r="BK64" s="93">
        <f t="shared" si="63"/>
        <v>8.1076710526315789</v>
      </c>
      <c r="BL64" s="93">
        <f t="shared" si="63"/>
        <v>8.0963947368421056</v>
      </c>
      <c r="BM64" s="93">
        <f t="shared" si="63"/>
        <v>8.0851184210526323</v>
      </c>
      <c r="BN64" s="93">
        <f t="shared" si="63"/>
        <v>8.073842105263159</v>
      </c>
      <c r="BO64" s="93">
        <f t="shared" si="63"/>
        <v>8.062565789473684</v>
      </c>
      <c r="BP64" s="93">
        <f t="shared" si="63"/>
        <v>8.0512894736842107</v>
      </c>
      <c r="BQ64" s="93">
        <f t="shared" si="63"/>
        <v>8.0400131578947374</v>
      </c>
      <c r="BR64" s="93">
        <f t="shared" si="63"/>
        <v>8.0287368421052641</v>
      </c>
      <c r="BS64" s="93">
        <f t="shared" si="63"/>
        <v>8.017460526315789</v>
      </c>
      <c r="BT64" s="93">
        <f t="shared" si="63"/>
        <v>8.0061842105263157</v>
      </c>
      <c r="BU64" s="93">
        <f t="shared" si="63"/>
        <v>7.9949078947368424</v>
      </c>
      <c r="BV64" s="93">
        <f t="shared" si="63"/>
        <v>7.9836315789473691</v>
      </c>
      <c r="BW64" s="93">
        <f t="shared" si="68"/>
        <v>7.9723552631578949</v>
      </c>
      <c r="BX64" s="93">
        <f t="shared" si="68"/>
        <v>7.9610789473684216</v>
      </c>
      <c r="BY64" s="93">
        <f t="shared" si="68"/>
        <v>7.9498026315789474</v>
      </c>
      <c r="BZ64" s="93">
        <f t="shared" si="68"/>
        <v>7.9385263157894741</v>
      </c>
      <c r="CA64" s="93">
        <f t="shared" si="68"/>
        <v>7.9272499999999999</v>
      </c>
      <c r="CB64" s="93">
        <f t="shared" si="68"/>
        <v>7.9159736842105266</v>
      </c>
      <c r="CC64" s="93">
        <f t="shared" si="68"/>
        <v>7.9046973684210533</v>
      </c>
      <c r="CD64" s="93">
        <f t="shared" si="68"/>
        <v>7.8934210526315791</v>
      </c>
      <c r="CE64" s="93">
        <f t="shared" si="68"/>
        <v>7.8821447368421058</v>
      </c>
      <c r="CF64" s="93">
        <f t="shared" si="68"/>
        <v>7.8708684210526316</v>
      </c>
      <c r="CG64" s="93">
        <f t="shared" si="68"/>
        <v>7.8595921052631583</v>
      </c>
      <c r="CH64" s="93">
        <f t="shared" si="68"/>
        <v>7.8483157894736841</v>
      </c>
      <c r="CI64" s="93">
        <f t="shared" si="68"/>
        <v>7.8370394736842108</v>
      </c>
      <c r="CJ64" s="93">
        <f t="shared" si="68"/>
        <v>7.8257631578947375</v>
      </c>
      <c r="CK64" s="93">
        <f t="shared" si="68"/>
        <v>7.8144868421052633</v>
      </c>
      <c r="CL64" s="93">
        <f t="shared" si="68"/>
        <v>7.80321052631579</v>
      </c>
      <c r="CM64" s="93">
        <f t="shared" si="66"/>
        <v>7.7919342105263159</v>
      </c>
      <c r="CN64" s="93">
        <f t="shared" si="22"/>
        <v>7.7806578947368426</v>
      </c>
    </row>
    <row r="65" spans="1:92" x14ac:dyDescent="0.25">
      <c r="A65">
        <v>23</v>
      </c>
      <c r="B65" s="42">
        <v>0</v>
      </c>
      <c r="C65" s="43" t="str">
        <f t="shared" si="4"/>
        <v>23 'C</v>
      </c>
      <c r="D65" s="90">
        <v>8.5500000000000007</v>
      </c>
      <c r="E65" s="49">
        <f t="shared" si="5"/>
        <v>8.4937500000000004</v>
      </c>
      <c r="F65" s="49">
        <f t="shared" si="6"/>
        <v>8.4375</v>
      </c>
      <c r="G65" s="49">
        <f t="shared" si="7"/>
        <v>8.3812500000000014</v>
      </c>
      <c r="H65" s="86">
        <f t="shared" si="8"/>
        <v>8.3250000000000011</v>
      </c>
      <c r="I65" s="68">
        <f t="shared" si="9"/>
        <v>8.2687500000000007</v>
      </c>
      <c r="J65" s="69">
        <f t="shared" si="10"/>
        <v>8.2125000000000004</v>
      </c>
      <c r="K65" s="49">
        <f t="shared" si="11"/>
        <v>8.15625</v>
      </c>
      <c r="L65" s="49">
        <f t="shared" si="12"/>
        <v>8.1</v>
      </c>
      <c r="M65" s="49">
        <f t="shared" si="13"/>
        <v>8.0437500000000011</v>
      </c>
      <c r="N65" s="49">
        <f t="shared" si="1"/>
        <v>7.9875000000000007</v>
      </c>
      <c r="O65" s="49">
        <f t="shared" si="14"/>
        <v>7.9312500000000012</v>
      </c>
      <c r="P65" s="49">
        <f t="shared" si="15"/>
        <v>7.8750000000000009</v>
      </c>
      <c r="Q65" s="49">
        <f t="shared" si="16"/>
        <v>7.8187500000000005</v>
      </c>
      <c r="R65" s="49">
        <f t="shared" si="17"/>
        <v>7.7625000000000011</v>
      </c>
      <c r="S65">
        <f t="shared" si="18"/>
        <v>1.1249999999999994E-2</v>
      </c>
      <c r="T65">
        <f t="shared" si="19"/>
        <v>5.3290705182007514E-15</v>
      </c>
      <c r="U65">
        <v>23</v>
      </c>
      <c r="V65" s="93">
        <f t="shared" si="23"/>
        <v>8.5500000000000007</v>
      </c>
      <c r="W65" s="93">
        <f t="shared" si="24"/>
        <v>8.5387500000000003</v>
      </c>
      <c r="X65" s="93">
        <f t="shared" si="25"/>
        <v>8.5275000000000016</v>
      </c>
      <c r="Y65" s="93">
        <f t="shared" si="26"/>
        <v>8.5162500000000012</v>
      </c>
      <c r="Z65" s="93">
        <f t="shared" si="27"/>
        <v>8.5050000000000008</v>
      </c>
      <c r="AA65" s="93">
        <f t="shared" si="28"/>
        <v>8.4937500000000004</v>
      </c>
      <c r="AB65" s="93">
        <f t="shared" si="31"/>
        <v>8.4825000000000017</v>
      </c>
      <c r="AC65" s="93">
        <f t="shared" si="31"/>
        <v>8.4712500000000013</v>
      </c>
      <c r="AD65" s="93">
        <f t="shared" si="31"/>
        <v>8.4600000000000009</v>
      </c>
      <c r="AE65" s="93">
        <f t="shared" si="31"/>
        <v>8.4487500000000004</v>
      </c>
      <c r="AF65" s="93">
        <f t="shared" si="67"/>
        <v>8.4375000000000018</v>
      </c>
      <c r="AG65" s="93">
        <f t="shared" si="44"/>
        <v>8.4262500000000014</v>
      </c>
      <c r="AH65" s="93">
        <f t="shared" si="44"/>
        <v>8.4150000000000009</v>
      </c>
      <c r="AI65" s="93">
        <f t="shared" si="44"/>
        <v>8.4037500000000005</v>
      </c>
      <c r="AJ65" s="93">
        <f t="shared" si="44"/>
        <v>8.3925000000000018</v>
      </c>
      <c r="AK65" s="93">
        <f t="shared" ref="AK65:AK74" si="69">($S65*AK$4)+$T65</f>
        <v>8.3812500000000014</v>
      </c>
      <c r="AL65" s="93">
        <f t="shared" si="61"/>
        <v>8.370000000000001</v>
      </c>
      <c r="AM65" s="93">
        <f t="shared" si="33"/>
        <v>8.3587500000000006</v>
      </c>
      <c r="AN65" s="93">
        <f t="shared" si="33"/>
        <v>8.3475000000000019</v>
      </c>
      <c r="AO65" s="93">
        <f t="shared" si="33"/>
        <v>8.3362500000000015</v>
      </c>
      <c r="AP65" s="93">
        <f t="shared" si="33"/>
        <v>8.3250000000000011</v>
      </c>
      <c r="AQ65" s="93">
        <f t="shared" si="64"/>
        <v>8.3137500000000006</v>
      </c>
      <c r="AR65" s="93">
        <f t="shared" si="65"/>
        <v>8.302500000000002</v>
      </c>
      <c r="AS65" s="93">
        <f t="shared" si="65"/>
        <v>8.2912500000000016</v>
      </c>
      <c r="AT65" s="93">
        <f t="shared" si="65"/>
        <v>8.2800000000000011</v>
      </c>
      <c r="AU65" s="93">
        <f t="shared" si="65"/>
        <v>8.2687500000000007</v>
      </c>
      <c r="AV65" s="93">
        <f t="shared" si="65"/>
        <v>8.2575000000000021</v>
      </c>
      <c r="AW65" s="93">
        <f t="shared" si="65"/>
        <v>8.2462500000000016</v>
      </c>
      <c r="AX65" s="93">
        <f t="shared" si="65"/>
        <v>8.2350000000000012</v>
      </c>
      <c r="AY65" s="93">
        <f t="shared" si="65"/>
        <v>8.2237500000000008</v>
      </c>
      <c r="AZ65" s="93">
        <f t="shared" si="65"/>
        <v>8.2125000000000004</v>
      </c>
      <c r="BA65" s="93">
        <f t="shared" si="65"/>
        <v>8.2012500000000017</v>
      </c>
      <c r="BB65" s="93">
        <f t="shared" si="65"/>
        <v>8.1900000000000013</v>
      </c>
      <c r="BC65" s="93">
        <f t="shared" si="65"/>
        <v>8.1787500000000009</v>
      </c>
      <c r="BD65" s="93">
        <f t="shared" si="65"/>
        <v>8.1675000000000004</v>
      </c>
      <c r="BE65" s="93">
        <f t="shared" si="65"/>
        <v>8.1562500000000018</v>
      </c>
      <c r="BF65" s="93">
        <f t="shared" si="65"/>
        <v>8.1450000000000014</v>
      </c>
      <c r="BG65" s="93">
        <f t="shared" si="65"/>
        <v>8.1337500000000009</v>
      </c>
      <c r="BH65" s="93">
        <f t="shared" si="63"/>
        <v>8.1225000000000005</v>
      </c>
      <c r="BI65" s="93">
        <f t="shared" si="63"/>
        <v>8.1112500000000018</v>
      </c>
      <c r="BJ65" s="93">
        <f t="shared" si="63"/>
        <v>8.1000000000000014</v>
      </c>
      <c r="BK65" s="93">
        <f t="shared" si="63"/>
        <v>8.088750000000001</v>
      </c>
      <c r="BL65" s="93">
        <f t="shared" si="63"/>
        <v>8.0775000000000006</v>
      </c>
      <c r="BM65" s="93">
        <f t="shared" si="63"/>
        <v>8.0662500000000019</v>
      </c>
      <c r="BN65" s="93">
        <f t="shared" si="63"/>
        <v>8.0550000000000015</v>
      </c>
      <c r="BO65" s="93">
        <f t="shared" si="63"/>
        <v>8.0437500000000011</v>
      </c>
      <c r="BP65" s="93">
        <f t="shared" si="63"/>
        <v>8.0325000000000006</v>
      </c>
      <c r="BQ65" s="93">
        <f t="shared" si="63"/>
        <v>8.021250000000002</v>
      </c>
      <c r="BR65" s="93">
        <f t="shared" si="63"/>
        <v>8.0100000000000016</v>
      </c>
      <c r="BS65" s="93">
        <f t="shared" si="63"/>
        <v>7.9987500000000011</v>
      </c>
      <c r="BT65" s="93">
        <f t="shared" si="63"/>
        <v>7.9875000000000016</v>
      </c>
      <c r="BU65" s="93">
        <f t="shared" si="63"/>
        <v>7.9762500000000012</v>
      </c>
      <c r="BV65" s="93">
        <f t="shared" si="63"/>
        <v>7.9650000000000016</v>
      </c>
      <c r="BW65" s="93">
        <f t="shared" si="68"/>
        <v>7.9537500000000012</v>
      </c>
      <c r="BX65" s="93">
        <f t="shared" si="68"/>
        <v>7.9425000000000017</v>
      </c>
      <c r="BY65" s="93">
        <f t="shared" si="68"/>
        <v>7.9312500000000012</v>
      </c>
      <c r="BZ65" s="93">
        <f t="shared" si="68"/>
        <v>7.9200000000000017</v>
      </c>
      <c r="CA65" s="93">
        <f t="shared" si="68"/>
        <v>7.9087500000000013</v>
      </c>
      <c r="CB65" s="93">
        <f t="shared" si="68"/>
        <v>7.8975000000000017</v>
      </c>
      <c r="CC65" s="93">
        <f t="shared" si="68"/>
        <v>7.8862500000000013</v>
      </c>
      <c r="CD65" s="93">
        <f t="shared" si="68"/>
        <v>7.8750000000000018</v>
      </c>
      <c r="CE65" s="93">
        <f t="shared" si="68"/>
        <v>7.8637500000000014</v>
      </c>
      <c r="CF65" s="93">
        <f t="shared" si="68"/>
        <v>7.8525000000000018</v>
      </c>
      <c r="CG65" s="93">
        <f t="shared" si="68"/>
        <v>7.8412500000000014</v>
      </c>
      <c r="CH65" s="93">
        <f t="shared" si="68"/>
        <v>7.8300000000000018</v>
      </c>
      <c r="CI65" s="93">
        <f t="shared" si="68"/>
        <v>7.8187500000000014</v>
      </c>
      <c r="CJ65" s="93">
        <f t="shared" si="68"/>
        <v>7.807500000000001</v>
      </c>
      <c r="CK65" s="93">
        <f t="shared" si="68"/>
        <v>7.7962500000000015</v>
      </c>
      <c r="CL65" s="93">
        <f t="shared" si="68"/>
        <v>7.785000000000001</v>
      </c>
      <c r="CM65" s="93">
        <f t="shared" si="66"/>
        <v>7.7737500000000015</v>
      </c>
      <c r="CN65" s="93">
        <f t="shared" si="22"/>
        <v>7.7625000000000011</v>
      </c>
    </row>
    <row r="66" spans="1:92" x14ac:dyDescent="0.25">
      <c r="A66">
        <v>23</v>
      </c>
      <c r="B66" s="42">
        <v>0.1</v>
      </c>
      <c r="C66" s="50" t="str">
        <f t="shared" si="4"/>
        <v>23.1 'C</v>
      </c>
      <c r="D66" s="87">
        <v>8.5299999999999994</v>
      </c>
      <c r="E66" s="56">
        <f t="shared" si="5"/>
        <v>8.4738815789473687</v>
      </c>
      <c r="F66" s="56">
        <f t="shared" si="6"/>
        <v>8.4177631578947363</v>
      </c>
      <c r="G66" s="56">
        <f t="shared" si="7"/>
        <v>8.3616447368421039</v>
      </c>
      <c r="H66" s="71">
        <f t="shared" si="8"/>
        <v>8.3055263157894732</v>
      </c>
      <c r="I66" s="65">
        <f t="shared" si="9"/>
        <v>8.2494078947368408</v>
      </c>
      <c r="J66" s="64">
        <f t="shared" si="10"/>
        <v>8.1932894736842101</v>
      </c>
      <c r="K66" s="56">
        <f t="shared" si="11"/>
        <v>8.1371710526315777</v>
      </c>
      <c r="L66" s="56">
        <f t="shared" si="12"/>
        <v>8.081052631578947</v>
      </c>
      <c r="M66" s="56">
        <f t="shared" si="13"/>
        <v>8.0249342105263146</v>
      </c>
      <c r="N66" s="56">
        <f t="shared" si="1"/>
        <v>7.968815789473684</v>
      </c>
      <c r="O66" s="56">
        <f t="shared" si="14"/>
        <v>7.9126973684210524</v>
      </c>
      <c r="P66" s="56">
        <f t="shared" si="15"/>
        <v>7.85657894736842</v>
      </c>
      <c r="Q66" s="49">
        <f t="shared" si="16"/>
        <v>7.8004605263157893</v>
      </c>
      <c r="R66" s="49">
        <f t="shared" si="17"/>
        <v>7.7443421052631578</v>
      </c>
      <c r="S66">
        <f t="shared" si="18"/>
        <v>1.1223684210526313E-2</v>
      </c>
      <c r="T66">
        <f t="shared" si="19"/>
        <v>1.7763568394002505E-15</v>
      </c>
      <c r="U66">
        <v>23.1</v>
      </c>
      <c r="V66" s="93">
        <f t="shared" si="23"/>
        <v>8.5299999999999994</v>
      </c>
      <c r="W66" s="93">
        <f t="shared" si="24"/>
        <v>8.5187763157894736</v>
      </c>
      <c r="X66" s="93">
        <f t="shared" si="25"/>
        <v>8.507552631578946</v>
      </c>
      <c r="Y66" s="93">
        <f t="shared" si="26"/>
        <v>8.4963289473684203</v>
      </c>
      <c r="Z66" s="93">
        <f t="shared" si="27"/>
        <v>8.4851052631578945</v>
      </c>
      <c r="AA66" s="93">
        <f t="shared" si="28"/>
        <v>8.4738815789473687</v>
      </c>
      <c r="AB66" s="93">
        <f t="shared" si="31"/>
        <v>8.4626578947368412</v>
      </c>
      <c r="AC66" s="93">
        <f t="shared" si="31"/>
        <v>8.4514342105263154</v>
      </c>
      <c r="AD66" s="93">
        <f t="shared" si="31"/>
        <v>8.4402105263157896</v>
      </c>
      <c r="AE66" s="93">
        <f t="shared" si="31"/>
        <v>8.4289868421052621</v>
      </c>
      <c r="AF66" s="93">
        <f t="shared" si="67"/>
        <v>8.4177631578947363</v>
      </c>
      <c r="AG66" s="93">
        <f t="shared" si="44"/>
        <v>8.4065394736842105</v>
      </c>
      <c r="AH66" s="93">
        <f t="shared" si="44"/>
        <v>8.395315789473683</v>
      </c>
      <c r="AI66" s="93">
        <f t="shared" si="44"/>
        <v>8.3840921052631572</v>
      </c>
      <c r="AJ66" s="93">
        <f t="shared" si="44"/>
        <v>8.3728684210526314</v>
      </c>
      <c r="AK66" s="93">
        <f t="shared" si="69"/>
        <v>8.3616447368421056</v>
      </c>
      <c r="AL66" s="93">
        <f t="shared" si="61"/>
        <v>8.3504210526315781</v>
      </c>
      <c r="AM66" s="93">
        <f t="shared" si="33"/>
        <v>8.3391973684210523</v>
      </c>
      <c r="AN66" s="93">
        <f t="shared" si="33"/>
        <v>8.3279736842105265</v>
      </c>
      <c r="AO66" s="93">
        <f t="shared" si="33"/>
        <v>8.316749999999999</v>
      </c>
      <c r="AP66" s="93">
        <f t="shared" si="33"/>
        <v>8.3055263157894732</v>
      </c>
      <c r="AQ66" s="93">
        <f t="shared" si="64"/>
        <v>8.2943026315789474</v>
      </c>
      <c r="AR66" s="93">
        <f t="shared" si="65"/>
        <v>8.2830789473684199</v>
      </c>
      <c r="AS66" s="93">
        <f t="shared" si="65"/>
        <v>8.2718552631578941</v>
      </c>
      <c r="AT66" s="93">
        <f t="shared" si="65"/>
        <v>8.2606315789473683</v>
      </c>
      <c r="AU66" s="93">
        <f t="shared" si="65"/>
        <v>8.2494078947368426</v>
      </c>
      <c r="AV66" s="93">
        <f t="shared" si="65"/>
        <v>8.238184210526315</v>
      </c>
      <c r="AW66" s="93">
        <f t="shared" si="65"/>
        <v>8.2269605263157892</v>
      </c>
      <c r="AX66" s="93">
        <f t="shared" si="65"/>
        <v>8.2157368421052634</v>
      </c>
      <c r="AY66" s="93">
        <f t="shared" si="65"/>
        <v>8.2045131578947359</v>
      </c>
      <c r="AZ66" s="93">
        <f t="shared" si="65"/>
        <v>8.1932894736842101</v>
      </c>
      <c r="BA66" s="93">
        <f t="shared" si="65"/>
        <v>8.1820657894736843</v>
      </c>
      <c r="BB66" s="93">
        <f t="shared" si="65"/>
        <v>8.1708421052631568</v>
      </c>
      <c r="BC66" s="93">
        <f t="shared" si="65"/>
        <v>8.159618421052631</v>
      </c>
      <c r="BD66" s="93">
        <f t="shared" si="65"/>
        <v>8.1483947368421052</v>
      </c>
      <c r="BE66" s="93">
        <f t="shared" si="65"/>
        <v>8.1371710526315777</v>
      </c>
      <c r="BF66" s="93">
        <f t="shared" si="65"/>
        <v>8.1259473684210519</v>
      </c>
      <c r="BG66" s="93">
        <f t="shared" si="65"/>
        <v>8.1147236842105261</v>
      </c>
      <c r="BH66" s="93">
        <f t="shared" si="63"/>
        <v>8.1035000000000004</v>
      </c>
      <c r="BI66" s="93">
        <f t="shared" si="63"/>
        <v>8.0922763157894728</v>
      </c>
      <c r="BJ66" s="93">
        <f t="shared" si="63"/>
        <v>8.081052631578947</v>
      </c>
      <c r="BK66" s="93">
        <f t="shared" si="63"/>
        <v>8.0698289473684213</v>
      </c>
      <c r="BL66" s="93">
        <f t="shared" si="63"/>
        <v>8.0586052631578937</v>
      </c>
      <c r="BM66" s="93">
        <f t="shared" si="63"/>
        <v>8.0473815789473679</v>
      </c>
      <c r="BN66" s="93">
        <f t="shared" si="63"/>
        <v>8.0361578947368422</v>
      </c>
      <c r="BO66" s="93">
        <f t="shared" si="63"/>
        <v>8.0249342105263146</v>
      </c>
      <c r="BP66" s="93">
        <f t="shared" si="63"/>
        <v>8.0137105263157888</v>
      </c>
      <c r="BQ66" s="93">
        <f t="shared" si="63"/>
        <v>8.0024868421052631</v>
      </c>
      <c r="BR66" s="93">
        <f t="shared" si="63"/>
        <v>7.9912631578947364</v>
      </c>
      <c r="BS66" s="93">
        <f t="shared" si="63"/>
        <v>7.9800394736842097</v>
      </c>
      <c r="BT66" s="93">
        <f t="shared" si="63"/>
        <v>7.968815789473684</v>
      </c>
      <c r="BU66" s="93">
        <f t="shared" si="63"/>
        <v>7.9575921052631573</v>
      </c>
      <c r="BV66" s="93">
        <f t="shared" si="63"/>
        <v>7.9463684210526315</v>
      </c>
      <c r="BW66" s="93">
        <f t="shared" si="68"/>
        <v>7.9351447368421049</v>
      </c>
      <c r="BX66" s="93">
        <f t="shared" si="68"/>
        <v>7.9239210526315782</v>
      </c>
      <c r="BY66" s="93">
        <f t="shared" si="68"/>
        <v>7.9126973684210524</v>
      </c>
      <c r="BZ66" s="93">
        <f t="shared" si="68"/>
        <v>7.9014736842105258</v>
      </c>
      <c r="CA66" s="93">
        <f t="shared" si="68"/>
        <v>7.89025</v>
      </c>
      <c r="CB66" s="93">
        <f t="shared" si="68"/>
        <v>7.8790263157894733</v>
      </c>
      <c r="CC66" s="93">
        <f t="shared" si="68"/>
        <v>7.8678026315789467</v>
      </c>
      <c r="CD66" s="93">
        <f t="shared" si="68"/>
        <v>7.8565789473684209</v>
      </c>
      <c r="CE66" s="93">
        <f t="shared" si="68"/>
        <v>7.8453552631578942</v>
      </c>
      <c r="CF66" s="93">
        <f t="shared" si="68"/>
        <v>7.8341315789473684</v>
      </c>
      <c r="CG66" s="93">
        <f t="shared" si="68"/>
        <v>7.8229078947368418</v>
      </c>
      <c r="CH66" s="93">
        <f t="shared" si="68"/>
        <v>7.8116842105263151</v>
      </c>
      <c r="CI66" s="93">
        <f t="shared" si="68"/>
        <v>7.8004605263157893</v>
      </c>
      <c r="CJ66" s="93">
        <f t="shared" si="68"/>
        <v>7.7892368421052627</v>
      </c>
      <c r="CK66" s="93">
        <f t="shared" si="68"/>
        <v>7.7780131578947369</v>
      </c>
      <c r="CL66" s="93">
        <f t="shared" si="68"/>
        <v>7.7667894736842102</v>
      </c>
      <c r="CM66" s="93">
        <f t="shared" si="66"/>
        <v>7.7555657894736836</v>
      </c>
      <c r="CN66" s="93">
        <f t="shared" si="22"/>
        <v>7.7443421052631578</v>
      </c>
    </row>
    <row r="67" spans="1:92" x14ac:dyDescent="0.25">
      <c r="A67">
        <v>23</v>
      </c>
      <c r="B67" s="42">
        <v>0.2</v>
      </c>
      <c r="C67" s="50" t="str">
        <f t="shared" si="4"/>
        <v>23.2 'C</v>
      </c>
      <c r="D67" s="87">
        <v>8.52</v>
      </c>
      <c r="E67" s="56">
        <f t="shared" si="5"/>
        <v>8.4639473684210529</v>
      </c>
      <c r="F67" s="56">
        <f t="shared" si="6"/>
        <v>8.4078947368421044</v>
      </c>
      <c r="G67" s="56">
        <f t="shared" si="7"/>
        <v>8.3518421052631577</v>
      </c>
      <c r="H67" s="71">
        <f t="shared" si="8"/>
        <v>8.295789473684211</v>
      </c>
      <c r="I67" s="65">
        <f t="shared" si="9"/>
        <v>8.2397368421052626</v>
      </c>
      <c r="J67" s="64">
        <f t="shared" si="10"/>
        <v>8.1836842105263159</v>
      </c>
      <c r="K67" s="56">
        <f t="shared" si="11"/>
        <v>8.1276315789473674</v>
      </c>
      <c r="L67" s="56">
        <f t="shared" si="12"/>
        <v>8.0715789473684207</v>
      </c>
      <c r="M67" s="56">
        <f t="shared" si="13"/>
        <v>8.0155263157894723</v>
      </c>
      <c r="N67" s="56">
        <f t="shared" si="1"/>
        <v>7.9594736842105265</v>
      </c>
      <c r="O67" s="56">
        <f t="shared" si="14"/>
        <v>7.9034210526315789</v>
      </c>
      <c r="P67" s="56">
        <f t="shared" si="15"/>
        <v>7.8473684210526313</v>
      </c>
      <c r="Q67" s="49">
        <f t="shared" si="16"/>
        <v>7.7913157894736838</v>
      </c>
      <c r="R67" s="49">
        <f t="shared" si="17"/>
        <v>7.7352631578947371</v>
      </c>
      <c r="S67">
        <f t="shared" si="18"/>
        <v>1.1210526315789471E-2</v>
      </c>
      <c r="T67">
        <f t="shared" si="19"/>
        <v>0</v>
      </c>
      <c r="U67">
        <v>23.2</v>
      </c>
      <c r="V67" s="93">
        <f t="shared" si="23"/>
        <v>8.5199999999999978</v>
      </c>
      <c r="W67" s="93">
        <f t="shared" si="24"/>
        <v>8.5087894736842085</v>
      </c>
      <c r="X67" s="93">
        <f t="shared" si="25"/>
        <v>8.4975789473684191</v>
      </c>
      <c r="Y67" s="93">
        <f t="shared" si="26"/>
        <v>8.4863684210526298</v>
      </c>
      <c r="Z67" s="93">
        <f t="shared" si="27"/>
        <v>8.4751578947368404</v>
      </c>
      <c r="AA67" s="93">
        <f t="shared" si="28"/>
        <v>8.4639473684210511</v>
      </c>
      <c r="AB67" s="93">
        <f t="shared" si="31"/>
        <v>8.4527368421052618</v>
      </c>
      <c r="AC67" s="93">
        <f t="shared" si="31"/>
        <v>8.4415263157894724</v>
      </c>
      <c r="AD67" s="93">
        <f t="shared" si="31"/>
        <v>8.4303157894736831</v>
      </c>
      <c r="AE67" s="93">
        <f t="shared" si="31"/>
        <v>8.419105263157892</v>
      </c>
      <c r="AF67" s="93">
        <f t="shared" si="67"/>
        <v>8.4078947368421026</v>
      </c>
      <c r="AG67" s="93">
        <f t="shared" si="44"/>
        <v>8.3966842105263133</v>
      </c>
      <c r="AH67" s="93">
        <f t="shared" si="44"/>
        <v>8.385473684210524</v>
      </c>
      <c r="AI67" s="93">
        <f t="shared" si="44"/>
        <v>8.3742631578947346</v>
      </c>
      <c r="AJ67" s="93">
        <f t="shared" si="44"/>
        <v>8.3630526315789453</v>
      </c>
      <c r="AK67" s="93">
        <f t="shared" si="69"/>
        <v>8.351842105263156</v>
      </c>
      <c r="AL67" s="93">
        <f t="shared" si="61"/>
        <v>8.3406315789473666</v>
      </c>
      <c r="AM67" s="93">
        <f t="shared" si="33"/>
        <v>8.3294210526315773</v>
      </c>
      <c r="AN67" s="93">
        <f t="shared" si="33"/>
        <v>8.3182105263157879</v>
      </c>
      <c r="AO67" s="93">
        <f t="shared" si="33"/>
        <v>8.3069999999999986</v>
      </c>
      <c r="AP67" s="93">
        <f t="shared" si="33"/>
        <v>8.2957894736842093</v>
      </c>
      <c r="AQ67" s="93">
        <f t="shared" si="64"/>
        <v>8.2845789473684199</v>
      </c>
      <c r="AR67" s="93">
        <f t="shared" si="65"/>
        <v>8.2733684210526288</v>
      </c>
      <c r="AS67" s="93">
        <f t="shared" si="65"/>
        <v>8.2621578947368395</v>
      </c>
      <c r="AT67" s="93">
        <f t="shared" si="65"/>
        <v>8.2509473684210501</v>
      </c>
      <c r="AU67" s="93">
        <f t="shared" si="65"/>
        <v>8.2397368421052608</v>
      </c>
      <c r="AV67" s="93">
        <f t="shared" si="65"/>
        <v>8.2285263157894715</v>
      </c>
      <c r="AW67" s="93">
        <f t="shared" si="65"/>
        <v>8.2173157894736821</v>
      </c>
      <c r="AX67" s="93">
        <f t="shared" si="65"/>
        <v>8.2061052631578928</v>
      </c>
      <c r="AY67" s="93">
        <f t="shared" si="65"/>
        <v>8.1948947368421035</v>
      </c>
      <c r="AZ67" s="93">
        <f t="shared" si="65"/>
        <v>8.1836842105263141</v>
      </c>
      <c r="BA67" s="93">
        <f t="shared" si="65"/>
        <v>8.1724736842105248</v>
      </c>
      <c r="BB67" s="93">
        <f t="shared" si="65"/>
        <v>8.1612631578947354</v>
      </c>
      <c r="BC67" s="93">
        <f t="shared" si="65"/>
        <v>8.1500526315789461</v>
      </c>
      <c r="BD67" s="93">
        <f t="shared" si="65"/>
        <v>8.1388421052631568</v>
      </c>
      <c r="BE67" s="93">
        <f t="shared" si="65"/>
        <v>8.1276315789473674</v>
      </c>
      <c r="BF67" s="93">
        <f t="shared" si="65"/>
        <v>8.1164210526315763</v>
      </c>
      <c r="BG67" s="93">
        <f t="shared" si="65"/>
        <v>8.105210526315787</v>
      </c>
      <c r="BH67" s="93">
        <f t="shared" si="63"/>
        <v>8.0939999999999976</v>
      </c>
      <c r="BI67" s="93">
        <f t="shared" si="63"/>
        <v>8.0827894736842083</v>
      </c>
      <c r="BJ67" s="93">
        <f t="shared" si="63"/>
        <v>8.071578947368419</v>
      </c>
      <c r="BK67" s="93">
        <f t="shared" si="63"/>
        <v>8.0603684210526296</v>
      </c>
      <c r="BL67" s="93">
        <f t="shared" si="63"/>
        <v>8.0491578947368403</v>
      </c>
      <c r="BM67" s="93">
        <f t="shared" si="63"/>
        <v>8.037947368421051</v>
      </c>
      <c r="BN67" s="93">
        <f t="shared" si="63"/>
        <v>8.0267368421052616</v>
      </c>
      <c r="BO67" s="93">
        <f t="shared" si="63"/>
        <v>8.0155263157894723</v>
      </c>
      <c r="BP67" s="93">
        <f t="shared" si="63"/>
        <v>8.0043157894736829</v>
      </c>
      <c r="BQ67" s="93">
        <f t="shared" si="63"/>
        <v>7.9931052631578927</v>
      </c>
      <c r="BR67" s="93">
        <f t="shared" si="63"/>
        <v>7.9818947368421034</v>
      </c>
      <c r="BS67" s="93">
        <f t="shared" si="63"/>
        <v>7.970684210526314</v>
      </c>
      <c r="BT67" s="93">
        <f t="shared" si="63"/>
        <v>7.9594736842105247</v>
      </c>
      <c r="BU67" s="93">
        <f t="shared" si="63"/>
        <v>7.9482631578947354</v>
      </c>
      <c r="BV67" s="93">
        <f t="shared" si="63"/>
        <v>7.9370526315789451</v>
      </c>
      <c r="BW67" s="93">
        <f t="shared" si="68"/>
        <v>7.9258421052631558</v>
      </c>
      <c r="BX67" s="93">
        <f t="shared" si="68"/>
        <v>7.9146315789473665</v>
      </c>
      <c r="BY67" s="93">
        <f t="shared" si="68"/>
        <v>7.9034210526315771</v>
      </c>
      <c r="BZ67" s="93">
        <f t="shared" si="68"/>
        <v>7.8922105263157878</v>
      </c>
      <c r="CA67" s="93">
        <f t="shared" si="68"/>
        <v>7.8809999999999985</v>
      </c>
      <c r="CB67" s="93">
        <f t="shared" si="68"/>
        <v>7.8697894736842091</v>
      </c>
      <c r="CC67" s="93">
        <f t="shared" si="68"/>
        <v>7.8585789473684189</v>
      </c>
      <c r="CD67" s="93">
        <f t="shared" si="68"/>
        <v>7.8473684210526296</v>
      </c>
      <c r="CE67" s="93">
        <f t="shared" si="68"/>
        <v>7.8361578947368402</v>
      </c>
      <c r="CF67" s="93">
        <f t="shared" si="68"/>
        <v>7.8249473684210509</v>
      </c>
      <c r="CG67" s="93">
        <f t="shared" si="68"/>
        <v>7.8137368421052615</v>
      </c>
      <c r="CH67" s="93">
        <f t="shared" si="68"/>
        <v>7.8025263157894722</v>
      </c>
      <c r="CI67" s="93">
        <f t="shared" si="68"/>
        <v>7.7913157894736829</v>
      </c>
      <c r="CJ67" s="93">
        <f t="shared" si="68"/>
        <v>7.7801052631578926</v>
      </c>
      <c r="CK67" s="93">
        <f t="shared" si="68"/>
        <v>7.7688947368421033</v>
      </c>
      <c r="CL67" s="93">
        <f t="shared" si="68"/>
        <v>7.757684210526314</v>
      </c>
      <c r="CM67" s="93">
        <f t="shared" si="66"/>
        <v>7.7464736842105246</v>
      </c>
      <c r="CN67" s="93">
        <f t="shared" si="22"/>
        <v>7.7352631578947353</v>
      </c>
    </row>
    <row r="68" spans="1:92" x14ac:dyDescent="0.25">
      <c r="A68">
        <v>23</v>
      </c>
      <c r="B68" s="42">
        <v>0.3</v>
      </c>
      <c r="C68" s="50" t="str">
        <f t="shared" si="4"/>
        <v>23.3 'C</v>
      </c>
      <c r="D68" s="87">
        <v>8.5</v>
      </c>
      <c r="E68" s="56">
        <f t="shared" si="5"/>
        <v>8.4440789473684212</v>
      </c>
      <c r="F68" s="56">
        <f t="shared" si="6"/>
        <v>8.3881578947368425</v>
      </c>
      <c r="G68" s="56">
        <f t="shared" si="7"/>
        <v>8.3322368421052637</v>
      </c>
      <c r="H68" s="71">
        <f t="shared" si="8"/>
        <v>8.276315789473685</v>
      </c>
      <c r="I68" s="65">
        <f t="shared" si="9"/>
        <v>8.2203947368421044</v>
      </c>
      <c r="J68" s="64">
        <f t="shared" si="10"/>
        <v>8.1644736842105257</v>
      </c>
      <c r="K68" s="56">
        <f t="shared" si="11"/>
        <v>8.1085526315789469</v>
      </c>
      <c r="L68" s="56">
        <f t="shared" si="12"/>
        <v>8.0526315789473681</v>
      </c>
      <c r="M68" s="56">
        <f t="shared" si="13"/>
        <v>7.9967105263157894</v>
      </c>
      <c r="N68" s="56">
        <f t="shared" si="1"/>
        <v>7.9407894736842106</v>
      </c>
      <c r="O68" s="56">
        <f t="shared" si="14"/>
        <v>7.8848684210526319</v>
      </c>
      <c r="P68" s="56">
        <f t="shared" si="15"/>
        <v>7.8289473684210522</v>
      </c>
      <c r="Q68" s="49">
        <f t="shared" si="16"/>
        <v>7.7730263157894735</v>
      </c>
      <c r="R68" s="49">
        <f t="shared" si="17"/>
        <v>7.7171052631578956</v>
      </c>
      <c r="S68">
        <f t="shared" si="18"/>
        <v>1.1184210526315793E-2</v>
      </c>
      <c r="T68">
        <f t="shared" si="19"/>
        <v>-1.7763568394002505E-15</v>
      </c>
      <c r="U68">
        <v>23.3</v>
      </c>
      <c r="V68" s="93">
        <f t="shared" si="23"/>
        <v>8.5000000000000018</v>
      </c>
      <c r="W68" s="93">
        <f t="shared" si="24"/>
        <v>8.4888157894736853</v>
      </c>
      <c r="X68" s="93">
        <f t="shared" si="25"/>
        <v>8.4776315789473689</v>
      </c>
      <c r="Y68" s="93">
        <f t="shared" si="26"/>
        <v>8.4664473684210542</v>
      </c>
      <c r="Z68" s="93">
        <f t="shared" si="27"/>
        <v>8.4552631578947377</v>
      </c>
      <c r="AA68" s="93">
        <f t="shared" si="28"/>
        <v>8.4440789473684212</v>
      </c>
      <c r="AB68" s="93">
        <f t="shared" si="31"/>
        <v>8.4328947368421066</v>
      </c>
      <c r="AC68" s="93">
        <f t="shared" si="31"/>
        <v>8.4217105263157901</v>
      </c>
      <c r="AD68" s="93">
        <f t="shared" si="31"/>
        <v>8.4105263157894754</v>
      </c>
      <c r="AE68" s="93">
        <f t="shared" si="31"/>
        <v>8.3993421052631589</v>
      </c>
      <c r="AF68" s="93">
        <f t="shared" si="67"/>
        <v>8.3881578947368425</v>
      </c>
      <c r="AG68" s="93">
        <f t="shared" si="44"/>
        <v>8.3769736842105278</v>
      </c>
      <c r="AH68" s="93">
        <f t="shared" si="44"/>
        <v>8.3657894736842113</v>
      </c>
      <c r="AI68" s="93">
        <f t="shared" si="44"/>
        <v>8.3546052631578949</v>
      </c>
      <c r="AJ68" s="93">
        <f t="shared" si="44"/>
        <v>8.3434210526315802</v>
      </c>
      <c r="AK68" s="93">
        <f t="shared" si="69"/>
        <v>8.3322368421052637</v>
      </c>
      <c r="AL68" s="93">
        <f t="shared" si="61"/>
        <v>8.321052631578949</v>
      </c>
      <c r="AM68" s="93">
        <f t="shared" si="33"/>
        <v>8.3098684210526326</v>
      </c>
      <c r="AN68" s="93">
        <f t="shared" si="33"/>
        <v>8.2986842105263161</v>
      </c>
      <c r="AO68" s="93">
        <f t="shared" si="33"/>
        <v>8.2875000000000014</v>
      </c>
      <c r="AP68" s="93">
        <f t="shared" si="33"/>
        <v>8.276315789473685</v>
      </c>
      <c r="AQ68" s="93">
        <f t="shared" si="64"/>
        <v>8.2651315789473685</v>
      </c>
      <c r="AR68" s="93">
        <f t="shared" si="65"/>
        <v>8.2539473684210538</v>
      </c>
      <c r="AS68" s="93">
        <f t="shared" si="65"/>
        <v>8.2427631578947373</v>
      </c>
      <c r="AT68" s="93">
        <f t="shared" si="65"/>
        <v>8.2315789473684227</v>
      </c>
      <c r="AU68" s="93">
        <f t="shared" si="65"/>
        <v>8.2203947368421062</v>
      </c>
      <c r="AV68" s="93">
        <f t="shared" si="65"/>
        <v>8.2092105263157897</v>
      </c>
      <c r="AW68" s="93">
        <f t="shared" si="65"/>
        <v>8.198026315789475</v>
      </c>
      <c r="AX68" s="93">
        <f t="shared" si="65"/>
        <v>8.1868421052631586</v>
      </c>
      <c r="AY68" s="93">
        <f t="shared" si="65"/>
        <v>8.1756578947368421</v>
      </c>
      <c r="AZ68" s="93">
        <f t="shared" si="65"/>
        <v>8.1644736842105274</v>
      </c>
      <c r="BA68" s="93">
        <f t="shared" si="65"/>
        <v>8.153289473684211</v>
      </c>
      <c r="BB68" s="93">
        <f t="shared" si="65"/>
        <v>8.1421052631578963</v>
      </c>
      <c r="BC68" s="93">
        <f t="shared" si="65"/>
        <v>8.1309210526315798</v>
      </c>
      <c r="BD68" s="93">
        <f t="shared" si="65"/>
        <v>8.1197368421052634</v>
      </c>
      <c r="BE68" s="93">
        <f t="shared" si="65"/>
        <v>8.1085526315789487</v>
      </c>
      <c r="BF68" s="93">
        <f t="shared" si="65"/>
        <v>8.0973684210526322</v>
      </c>
      <c r="BG68" s="93">
        <f t="shared" si="65"/>
        <v>8.0861842105263158</v>
      </c>
      <c r="BH68" s="93">
        <f t="shared" si="63"/>
        <v>8.0750000000000011</v>
      </c>
      <c r="BI68" s="93">
        <f t="shared" si="63"/>
        <v>8.0638157894736846</v>
      </c>
      <c r="BJ68" s="93">
        <f t="shared" si="63"/>
        <v>8.0526315789473699</v>
      </c>
      <c r="BK68" s="93">
        <f t="shared" si="63"/>
        <v>8.0414473684210535</v>
      </c>
      <c r="BL68" s="93">
        <f t="shared" si="63"/>
        <v>8.030263157894737</v>
      </c>
      <c r="BM68" s="93">
        <f t="shared" si="63"/>
        <v>8.0190789473684223</v>
      </c>
      <c r="BN68" s="93">
        <f t="shared" si="63"/>
        <v>8.0078947368421058</v>
      </c>
      <c r="BO68" s="93">
        <f t="shared" si="63"/>
        <v>7.9967105263157903</v>
      </c>
      <c r="BP68" s="93">
        <f t="shared" si="63"/>
        <v>7.9855263157894747</v>
      </c>
      <c r="BQ68" s="93">
        <f t="shared" si="63"/>
        <v>7.9743421052631582</v>
      </c>
      <c r="BR68" s="93">
        <f t="shared" si="63"/>
        <v>7.9631578947368427</v>
      </c>
      <c r="BS68" s="93">
        <f t="shared" si="63"/>
        <v>7.9519736842105271</v>
      </c>
      <c r="BT68" s="93">
        <f t="shared" si="63"/>
        <v>7.9407894736842115</v>
      </c>
      <c r="BU68" s="93">
        <f t="shared" si="63"/>
        <v>7.929605263157895</v>
      </c>
      <c r="BV68" s="93">
        <f t="shared" si="63"/>
        <v>7.9184210526315795</v>
      </c>
      <c r="BW68" s="93">
        <f t="shared" si="68"/>
        <v>7.9072368421052639</v>
      </c>
      <c r="BX68" s="93">
        <f t="shared" si="68"/>
        <v>7.8960526315789483</v>
      </c>
      <c r="BY68" s="93">
        <f t="shared" si="68"/>
        <v>7.8848684210526319</v>
      </c>
      <c r="BZ68" s="93">
        <f t="shared" si="68"/>
        <v>7.8736842105263163</v>
      </c>
      <c r="CA68" s="93">
        <f t="shared" si="68"/>
        <v>7.8625000000000007</v>
      </c>
      <c r="CB68" s="93">
        <f t="shared" si="68"/>
        <v>7.8513157894736851</v>
      </c>
      <c r="CC68" s="93">
        <f t="shared" si="68"/>
        <v>7.8401315789473696</v>
      </c>
      <c r="CD68" s="93">
        <f t="shared" si="68"/>
        <v>7.8289473684210531</v>
      </c>
      <c r="CE68" s="93">
        <f t="shared" si="68"/>
        <v>7.8177631578947375</v>
      </c>
      <c r="CF68" s="93">
        <f t="shared" si="68"/>
        <v>7.806578947368422</v>
      </c>
      <c r="CG68" s="93">
        <f t="shared" si="68"/>
        <v>7.7953947368421064</v>
      </c>
      <c r="CH68" s="93">
        <f t="shared" si="68"/>
        <v>7.7842105263157899</v>
      </c>
      <c r="CI68" s="93">
        <f t="shared" si="68"/>
        <v>7.7730263157894743</v>
      </c>
      <c r="CJ68" s="93">
        <f t="shared" si="68"/>
        <v>7.7618421052631588</v>
      </c>
      <c r="CK68" s="93">
        <f t="shared" si="68"/>
        <v>7.7506578947368432</v>
      </c>
      <c r="CL68" s="93">
        <f t="shared" si="68"/>
        <v>7.7394736842105267</v>
      </c>
      <c r="CM68" s="93">
        <f t="shared" si="66"/>
        <v>7.7282894736842112</v>
      </c>
      <c r="CN68" s="93">
        <f t="shared" si="22"/>
        <v>7.7171052631578956</v>
      </c>
    </row>
    <row r="69" spans="1:92" x14ac:dyDescent="0.25">
      <c r="A69">
        <v>23</v>
      </c>
      <c r="B69" s="42">
        <v>0.4</v>
      </c>
      <c r="C69" s="50" t="str">
        <f t="shared" si="4"/>
        <v>23.4 'C</v>
      </c>
      <c r="D69" s="87">
        <v>8.49</v>
      </c>
      <c r="E69" s="56">
        <f t="shared" si="5"/>
        <v>8.4341447368421054</v>
      </c>
      <c r="F69" s="56">
        <f t="shared" si="6"/>
        <v>8.3782894736842106</v>
      </c>
      <c r="G69" s="56">
        <f t="shared" si="7"/>
        <v>8.3224342105263158</v>
      </c>
      <c r="H69" s="71">
        <f t="shared" si="8"/>
        <v>8.266578947368421</v>
      </c>
      <c r="I69" s="65">
        <f t="shared" si="9"/>
        <v>8.2107236842105262</v>
      </c>
      <c r="J69" s="64">
        <f t="shared" si="10"/>
        <v>8.1548684210526314</v>
      </c>
      <c r="K69" s="56">
        <f t="shared" si="11"/>
        <v>8.0990131578947366</v>
      </c>
      <c r="L69" s="56">
        <f t="shared" si="12"/>
        <v>8.0431578947368418</v>
      </c>
      <c r="M69" s="56">
        <f t="shared" si="13"/>
        <v>7.987302631578947</v>
      </c>
      <c r="N69" s="56">
        <f t="shared" ref="N69:N74" si="70">D69*(N$4/760)</f>
        <v>7.9314473684210531</v>
      </c>
      <c r="O69" s="56">
        <f t="shared" si="14"/>
        <v>7.8755921052631583</v>
      </c>
      <c r="P69" s="56">
        <f t="shared" si="15"/>
        <v>7.8197368421052635</v>
      </c>
      <c r="Q69" s="49">
        <f t="shared" si="16"/>
        <v>7.7638815789473687</v>
      </c>
      <c r="R69" s="49">
        <f t="shared" si="17"/>
        <v>7.7080263157894739</v>
      </c>
      <c r="S69">
        <f t="shared" si="18"/>
        <v>1.1171052631578943E-2</v>
      </c>
      <c r="T69">
        <f t="shared" si="19"/>
        <v>1.7763568394002505E-15</v>
      </c>
      <c r="U69">
        <v>23.4</v>
      </c>
      <c r="V69" s="93">
        <f t="shared" si="23"/>
        <v>8.4899999999999984</v>
      </c>
      <c r="W69" s="93">
        <f t="shared" si="24"/>
        <v>8.4788289473684184</v>
      </c>
      <c r="X69" s="93">
        <f t="shared" si="25"/>
        <v>8.4676578947368402</v>
      </c>
      <c r="Y69" s="93">
        <f t="shared" si="26"/>
        <v>8.4564868421052619</v>
      </c>
      <c r="Z69" s="93">
        <f t="shared" si="27"/>
        <v>8.4453157894736819</v>
      </c>
      <c r="AA69" s="93">
        <f t="shared" si="28"/>
        <v>8.4341447368421036</v>
      </c>
      <c r="AB69" s="93">
        <f t="shared" si="31"/>
        <v>8.4229736842105254</v>
      </c>
      <c r="AC69" s="93">
        <f t="shared" si="31"/>
        <v>8.4118026315789454</v>
      </c>
      <c r="AD69" s="93">
        <f t="shared" si="31"/>
        <v>8.4006315789473671</v>
      </c>
      <c r="AE69" s="93">
        <f t="shared" si="31"/>
        <v>8.3894605263157871</v>
      </c>
      <c r="AF69" s="93">
        <f t="shared" si="67"/>
        <v>8.3782894736842088</v>
      </c>
      <c r="AG69" s="93">
        <f t="shared" si="44"/>
        <v>8.3671184210526306</v>
      </c>
      <c r="AH69" s="93">
        <f t="shared" si="44"/>
        <v>8.3559473684210506</v>
      </c>
      <c r="AI69" s="93">
        <f t="shared" si="44"/>
        <v>8.3447763157894723</v>
      </c>
      <c r="AJ69" s="93">
        <f t="shared" si="44"/>
        <v>8.3336052631578923</v>
      </c>
      <c r="AK69" s="93">
        <f t="shared" si="69"/>
        <v>8.322434210526314</v>
      </c>
      <c r="AL69" s="93">
        <f t="shared" si="61"/>
        <v>8.3112631578947358</v>
      </c>
      <c r="AM69" s="93">
        <f t="shared" si="33"/>
        <v>8.3000921052631558</v>
      </c>
      <c r="AN69" s="93">
        <f t="shared" si="33"/>
        <v>8.2889210526315775</v>
      </c>
      <c r="AO69" s="93">
        <f t="shared" si="33"/>
        <v>8.2777499999999975</v>
      </c>
      <c r="AP69" s="93">
        <f t="shared" si="33"/>
        <v>8.2665789473684193</v>
      </c>
      <c r="AQ69" s="93">
        <f t="shared" si="64"/>
        <v>8.255407894736841</v>
      </c>
      <c r="AR69" s="93">
        <f t="shared" si="65"/>
        <v>8.244236842105261</v>
      </c>
      <c r="AS69" s="93">
        <f t="shared" si="65"/>
        <v>8.2330657894736827</v>
      </c>
      <c r="AT69" s="93">
        <f t="shared" si="65"/>
        <v>8.2218947368421045</v>
      </c>
      <c r="AU69" s="93">
        <f t="shared" si="65"/>
        <v>8.2107236842105245</v>
      </c>
      <c r="AV69" s="93">
        <f t="shared" si="65"/>
        <v>8.1995526315789462</v>
      </c>
      <c r="AW69" s="93">
        <f t="shared" si="65"/>
        <v>8.1883815789473662</v>
      </c>
      <c r="AX69" s="93">
        <f t="shared" si="65"/>
        <v>8.1772105263157879</v>
      </c>
      <c r="AY69" s="93">
        <f t="shared" si="65"/>
        <v>8.1660394736842097</v>
      </c>
      <c r="AZ69" s="93">
        <f t="shared" si="65"/>
        <v>8.1548684210526297</v>
      </c>
      <c r="BA69" s="93">
        <f t="shared" si="65"/>
        <v>8.1436973684210514</v>
      </c>
      <c r="BB69" s="93">
        <f t="shared" si="65"/>
        <v>8.1325263157894714</v>
      </c>
      <c r="BC69" s="93">
        <f t="shared" si="65"/>
        <v>8.1213552631578931</v>
      </c>
      <c r="BD69" s="93">
        <f t="shared" si="65"/>
        <v>8.1101842105263149</v>
      </c>
      <c r="BE69" s="93">
        <f t="shared" si="65"/>
        <v>8.0990131578947349</v>
      </c>
      <c r="BF69" s="93">
        <f t="shared" si="65"/>
        <v>8.0878421052631566</v>
      </c>
      <c r="BG69" s="93">
        <f t="shared" si="65"/>
        <v>8.0766710526315766</v>
      </c>
      <c r="BH69" s="93">
        <f t="shared" si="63"/>
        <v>8.0654999999999983</v>
      </c>
      <c r="BI69" s="93">
        <f t="shared" si="63"/>
        <v>8.0543289473684201</v>
      </c>
      <c r="BJ69" s="93">
        <f t="shared" si="63"/>
        <v>8.0431578947368401</v>
      </c>
      <c r="BK69" s="93">
        <f t="shared" si="63"/>
        <v>8.0319868421052618</v>
      </c>
      <c r="BL69" s="93">
        <f t="shared" si="63"/>
        <v>8.0208157894736818</v>
      </c>
      <c r="BM69" s="93">
        <f t="shared" si="63"/>
        <v>8.0096447368421035</v>
      </c>
      <c r="BN69" s="93">
        <f t="shared" si="63"/>
        <v>7.9984736842105244</v>
      </c>
      <c r="BO69" s="93">
        <f t="shared" si="63"/>
        <v>7.9873026315789462</v>
      </c>
      <c r="BP69" s="93">
        <f t="shared" si="63"/>
        <v>7.976131578947367</v>
      </c>
      <c r="BQ69" s="93">
        <f t="shared" si="63"/>
        <v>7.9649605263157879</v>
      </c>
      <c r="BR69" s="93">
        <f t="shared" si="63"/>
        <v>7.9537894736842087</v>
      </c>
      <c r="BS69" s="93">
        <f t="shared" si="63"/>
        <v>7.9426184210526296</v>
      </c>
      <c r="BT69" s="93">
        <f t="shared" si="63"/>
        <v>7.9314473684210514</v>
      </c>
      <c r="BU69" s="93">
        <f t="shared" si="63"/>
        <v>7.9202763157894722</v>
      </c>
      <c r="BV69" s="93">
        <f t="shared" si="63"/>
        <v>7.9091052631578931</v>
      </c>
      <c r="BW69" s="93">
        <f t="shared" si="68"/>
        <v>7.8979342105263139</v>
      </c>
      <c r="BX69" s="93">
        <f t="shared" si="68"/>
        <v>7.8867631578947357</v>
      </c>
      <c r="BY69" s="93">
        <f t="shared" si="68"/>
        <v>7.8755921052631566</v>
      </c>
      <c r="BZ69" s="93">
        <f t="shared" si="68"/>
        <v>7.8644210526315774</v>
      </c>
      <c r="CA69" s="93">
        <f t="shared" si="68"/>
        <v>7.8532499999999983</v>
      </c>
      <c r="CB69" s="93">
        <f t="shared" si="68"/>
        <v>7.8420789473684192</v>
      </c>
      <c r="CC69" s="93">
        <f t="shared" si="68"/>
        <v>7.8309078947368409</v>
      </c>
      <c r="CD69" s="93">
        <f t="shared" si="68"/>
        <v>7.8197368421052618</v>
      </c>
      <c r="CE69" s="93">
        <f t="shared" si="68"/>
        <v>7.8085657894736826</v>
      </c>
      <c r="CF69" s="93">
        <f t="shared" si="68"/>
        <v>7.7973947368421035</v>
      </c>
      <c r="CG69" s="93">
        <f t="shared" si="68"/>
        <v>7.7862236842105252</v>
      </c>
      <c r="CH69" s="93">
        <f t="shared" si="68"/>
        <v>7.7750526315789461</v>
      </c>
      <c r="CI69" s="93">
        <f t="shared" si="68"/>
        <v>7.763881578947367</v>
      </c>
      <c r="CJ69" s="93">
        <f t="shared" si="68"/>
        <v>7.7527105263157878</v>
      </c>
      <c r="CK69" s="93">
        <f t="shared" si="68"/>
        <v>7.7415394736842087</v>
      </c>
      <c r="CL69" s="93">
        <f t="shared" si="68"/>
        <v>7.7303684210526304</v>
      </c>
      <c r="CM69" s="93">
        <f t="shared" si="66"/>
        <v>7.7191973684210513</v>
      </c>
      <c r="CN69" s="93">
        <f t="shared" si="22"/>
        <v>7.7080263157894722</v>
      </c>
    </row>
    <row r="70" spans="1:92" x14ac:dyDescent="0.25">
      <c r="A70">
        <v>23</v>
      </c>
      <c r="B70" s="42">
        <v>0.5</v>
      </c>
      <c r="C70" s="50" t="str">
        <f>A70+B70&amp;" 'C"</f>
        <v>23.5 'C</v>
      </c>
      <c r="D70" s="87">
        <v>8.4700000000000006</v>
      </c>
      <c r="E70" s="56">
        <f>D70*(E$4/760)</f>
        <v>8.4142763157894738</v>
      </c>
      <c r="F70" s="56">
        <f>D70*(F$4/760)</f>
        <v>8.3585526315789469</v>
      </c>
      <c r="G70" s="56">
        <f>D70*(G$4/760)</f>
        <v>8.3028289473684218</v>
      </c>
      <c r="H70" s="71">
        <f>D70*(H$4/760)</f>
        <v>8.2471052631578949</v>
      </c>
      <c r="I70" s="65">
        <f>D70*(I$4/760)</f>
        <v>8.1913815789473681</v>
      </c>
      <c r="J70" s="64">
        <f>D70*(J$4/760)</f>
        <v>8.135657894736843</v>
      </c>
      <c r="K70" s="56">
        <f>D70*(K$4/760)</f>
        <v>8.0799342105263161</v>
      </c>
      <c r="L70" s="56">
        <f>D70*(L$4/760)</f>
        <v>8.0242105263157892</v>
      </c>
      <c r="M70" s="56">
        <f>D70*(M$4/760)</f>
        <v>7.9684868421052633</v>
      </c>
      <c r="N70" s="56">
        <f t="shared" si="70"/>
        <v>7.9127631578947373</v>
      </c>
      <c r="O70" s="56">
        <f>D70*(O$4/760)</f>
        <v>7.8570394736842113</v>
      </c>
      <c r="P70" s="56">
        <f>D70*(P$4/760)</f>
        <v>7.8013157894736844</v>
      </c>
      <c r="Q70" s="49">
        <f>D70*(Q$4/760)</f>
        <v>7.7455921052631584</v>
      </c>
      <c r="R70" s="49">
        <f>D70*(R$4/760)</f>
        <v>7.6898684210526325</v>
      </c>
      <c r="S70">
        <f>SLOPE(D70:R70,$D$4:$R$4)</f>
        <v>1.1144736842105256E-2</v>
      </c>
      <c r="T70">
        <f>INTERCEPT(D70:R70,$D$4:$R$4)</f>
        <v>5.3290705182007514E-15</v>
      </c>
      <c r="U70">
        <v>23.5</v>
      </c>
      <c r="V70" s="93">
        <f t="shared" si="23"/>
        <v>8.4700000000000006</v>
      </c>
      <c r="W70" s="93">
        <f t="shared" si="24"/>
        <v>8.4588552631578953</v>
      </c>
      <c r="X70" s="93">
        <f t="shared" si="25"/>
        <v>8.4477105263157899</v>
      </c>
      <c r="Y70" s="93">
        <f t="shared" si="26"/>
        <v>8.4365657894736845</v>
      </c>
      <c r="Z70" s="93">
        <f t="shared" si="27"/>
        <v>8.4254210526315791</v>
      </c>
      <c r="AA70" s="93">
        <f t="shared" si="28"/>
        <v>8.4142763157894738</v>
      </c>
      <c r="AB70" s="93">
        <f t="shared" si="31"/>
        <v>8.4031315789473684</v>
      </c>
      <c r="AC70" s="93">
        <f t="shared" si="31"/>
        <v>8.391986842105263</v>
      </c>
      <c r="AD70" s="93">
        <f t="shared" si="31"/>
        <v>8.3808421052631576</v>
      </c>
      <c r="AE70" s="93">
        <f t="shared" si="31"/>
        <v>8.3696973684210523</v>
      </c>
      <c r="AF70" s="93">
        <f t="shared" si="67"/>
        <v>8.3585526315789469</v>
      </c>
      <c r="AG70" s="93">
        <f t="shared" si="44"/>
        <v>8.3474078947368415</v>
      </c>
      <c r="AH70" s="93">
        <f t="shared" si="44"/>
        <v>8.3362631578947362</v>
      </c>
      <c r="AI70" s="93">
        <f t="shared" si="44"/>
        <v>8.3251184210526308</v>
      </c>
      <c r="AJ70" s="93">
        <f t="shared" si="44"/>
        <v>8.3139736842105254</v>
      </c>
      <c r="AK70" s="93">
        <f t="shared" si="69"/>
        <v>8.3028289473684218</v>
      </c>
      <c r="AL70" s="93">
        <f t="shared" si="61"/>
        <v>8.2916842105263164</v>
      </c>
      <c r="AM70" s="93">
        <f t="shared" si="33"/>
        <v>8.2805394736842111</v>
      </c>
      <c r="AN70" s="93">
        <f t="shared" si="33"/>
        <v>8.2693947368421057</v>
      </c>
      <c r="AO70" s="93">
        <f t="shared" si="33"/>
        <v>8.2582500000000003</v>
      </c>
      <c r="AP70" s="93">
        <f t="shared" si="33"/>
        <v>8.2471052631578949</v>
      </c>
      <c r="AQ70" s="93">
        <f t="shared" si="64"/>
        <v>8.2359605263157896</v>
      </c>
      <c r="AR70" s="93">
        <f t="shared" si="65"/>
        <v>8.2248157894736842</v>
      </c>
      <c r="AS70" s="93">
        <f t="shared" si="65"/>
        <v>8.2136710526315788</v>
      </c>
      <c r="AT70" s="93">
        <f t="shared" si="65"/>
        <v>8.2025263157894734</v>
      </c>
      <c r="AU70" s="93">
        <f t="shared" si="65"/>
        <v>8.1913815789473681</v>
      </c>
      <c r="AV70" s="93">
        <f t="shared" si="65"/>
        <v>8.1802368421052627</v>
      </c>
      <c r="AW70" s="93">
        <f t="shared" si="65"/>
        <v>8.1690921052631573</v>
      </c>
      <c r="AX70" s="93">
        <f t="shared" si="65"/>
        <v>8.1579473684210519</v>
      </c>
      <c r="AY70" s="93">
        <f t="shared" si="65"/>
        <v>8.1468026315789466</v>
      </c>
      <c r="AZ70" s="93">
        <f t="shared" si="65"/>
        <v>8.135657894736843</v>
      </c>
      <c r="BA70" s="93">
        <f t="shared" si="65"/>
        <v>8.1245131578947376</v>
      </c>
      <c r="BB70" s="93">
        <f t="shared" si="65"/>
        <v>8.1133684210526322</v>
      </c>
      <c r="BC70" s="93">
        <f t="shared" si="65"/>
        <v>8.1022236842105269</v>
      </c>
      <c r="BD70" s="93">
        <f t="shared" si="65"/>
        <v>8.0910789473684215</v>
      </c>
      <c r="BE70" s="93">
        <f t="shared" si="65"/>
        <v>8.0799342105263161</v>
      </c>
      <c r="BF70" s="93">
        <f t="shared" si="65"/>
        <v>8.0687894736842107</v>
      </c>
      <c r="BG70" s="93">
        <f t="shared" si="65"/>
        <v>8.0576447368421054</v>
      </c>
      <c r="BH70" s="93">
        <f t="shared" si="63"/>
        <v>8.0465</v>
      </c>
      <c r="BI70" s="93">
        <f t="shared" si="63"/>
        <v>8.0353552631578946</v>
      </c>
      <c r="BJ70" s="93">
        <f t="shared" si="63"/>
        <v>8.0242105263157892</v>
      </c>
      <c r="BK70" s="93">
        <f t="shared" si="63"/>
        <v>8.0130657894736839</v>
      </c>
      <c r="BL70" s="93">
        <f t="shared" si="63"/>
        <v>8.0019210526315785</v>
      </c>
      <c r="BM70" s="93">
        <f t="shared" si="63"/>
        <v>7.990776315789474</v>
      </c>
      <c r="BN70" s="93">
        <f t="shared" si="63"/>
        <v>7.9796315789473686</v>
      </c>
      <c r="BO70" s="93">
        <f t="shared" si="63"/>
        <v>7.9684868421052633</v>
      </c>
      <c r="BP70" s="93">
        <f t="shared" si="63"/>
        <v>7.9573421052631579</v>
      </c>
      <c r="BQ70" s="93">
        <f t="shared" si="63"/>
        <v>7.9461973684210525</v>
      </c>
      <c r="BR70" s="93">
        <f t="shared" si="63"/>
        <v>7.9350526315789471</v>
      </c>
      <c r="BS70" s="93">
        <f t="shared" si="63"/>
        <v>7.9239078947368426</v>
      </c>
      <c r="BT70" s="93">
        <f t="shared" si="63"/>
        <v>7.9127631578947373</v>
      </c>
      <c r="BU70" s="93">
        <f t="shared" si="63"/>
        <v>7.9016184210526319</v>
      </c>
      <c r="BV70" s="93">
        <f t="shared" si="63"/>
        <v>7.8904736842105265</v>
      </c>
      <c r="BW70" s="93">
        <f t="shared" si="68"/>
        <v>7.8793289473684212</v>
      </c>
      <c r="BX70" s="93">
        <f t="shared" si="68"/>
        <v>7.8681842105263158</v>
      </c>
      <c r="BY70" s="93">
        <f t="shared" si="68"/>
        <v>7.8570394736842104</v>
      </c>
      <c r="BZ70" s="93">
        <f t="shared" si="68"/>
        <v>7.845894736842105</v>
      </c>
      <c r="CA70" s="93">
        <f t="shared" si="68"/>
        <v>7.8347500000000005</v>
      </c>
      <c r="CB70" s="93">
        <f t="shared" si="68"/>
        <v>7.8236052631578952</v>
      </c>
      <c r="CC70" s="93">
        <f t="shared" si="68"/>
        <v>7.8124605263157898</v>
      </c>
      <c r="CD70" s="93">
        <f t="shared" si="68"/>
        <v>7.8013157894736844</v>
      </c>
      <c r="CE70" s="93">
        <f t="shared" si="68"/>
        <v>7.7901710526315791</v>
      </c>
      <c r="CF70" s="93">
        <f t="shared" si="68"/>
        <v>7.7790263157894737</v>
      </c>
      <c r="CG70" s="93">
        <f t="shared" si="68"/>
        <v>7.7678815789473683</v>
      </c>
      <c r="CH70" s="93">
        <f t="shared" si="68"/>
        <v>7.7567368421052638</v>
      </c>
      <c r="CI70" s="93">
        <f t="shared" si="68"/>
        <v>7.7455921052631584</v>
      </c>
      <c r="CJ70" s="93">
        <f t="shared" si="68"/>
        <v>7.7344473684210531</v>
      </c>
      <c r="CK70" s="93">
        <f t="shared" si="68"/>
        <v>7.7233026315789477</v>
      </c>
      <c r="CL70" s="93">
        <f t="shared" si="68"/>
        <v>7.7121578947368423</v>
      </c>
      <c r="CM70" s="93">
        <f t="shared" si="66"/>
        <v>7.7010131578947369</v>
      </c>
      <c r="CN70" s="93">
        <f t="shared" si="66"/>
        <v>7.6898684210526316</v>
      </c>
    </row>
    <row r="71" spans="1:92" x14ac:dyDescent="0.25">
      <c r="A71">
        <v>23</v>
      </c>
      <c r="B71" s="42">
        <v>0.6</v>
      </c>
      <c r="C71" s="50" t="str">
        <f>A71+B71&amp;" 'C"</f>
        <v>23.6 'C</v>
      </c>
      <c r="D71" s="87">
        <v>8.4499999999999993</v>
      </c>
      <c r="E71" s="56">
        <f>D71*(E$4/760)</f>
        <v>8.3944078947368421</v>
      </c>
      <c r="F71" s="56">
        <f>D71*(F$4/760)</f>
        <v>8.3388157894736832</v>
      </c>
      <c r="G71" s="56">
        <f>D71*(G$4/760)</f>
        <v>8.283223684210526</v>
      </c>
      <c r="H71" s="71">
        <f>D71*(H$4/760)</f>
        <v>8.2276315789473689</v>
      </c>
      <c r="I71" s="65">
        <f>D71*(I$4/760)</f>
        <v>8.1720394736842099</v>
      </c>
      <c r="J71" s="64">
        <f>D71*(J$4/760)</f>
        <v>8.116447368421051</v>
      </c>
      <c r="K71" s="56">
        <f>D71*(K$4/760)</f>
        <v>8.0608552631578938</v>
      </c>
      <c r="L71" s="56">
        <f>D71*(L$4/760)</f>
        <v>8.0052631578947349</v>
      </c>
      <c r="M71" s="56">
        <f>D71*(M$4/760)</f>
        <v>7.9496710526315777</v>
      </c>
      <c r="N71" s="56">
        <f t="shared" si="70"/>
        <v>7.8940789473684205</v>
      </c>
      <c r="O71" s="56">
        <f>D71*(O$4/760)</f>
        <v>7.8384868421052634</v>
      </c>
      <c r="P71" s="56">
        <f>D71*(P$4/760)</f>
        <v>7.7828947368421044</v>
      </c>
      <c r="Q71" s="49">
        <f>D71*(Q$4/760)</f>
        <v>7.7273026315789473</v>
      </c>
      <c r="R71" s="49">
        <f>D71*(R$4/760)</f>
        <v>7.6717105263157892</v>
      </c>
      <c r="S71">
        <f>SLOPE(D71:R71,$D$4:$R$4)</f>
        <v>1.1118421052631578E-2</v>
      </c>
      <c r="T71">
        <f>INTERCEPT(D71:R71,$D$4:$R$4)</f>
        <v>0</v>
      </c>
      <c r="U71">
        <v>23.6</v>
      </c>
      <c r="V71" s="93">
        <f>($S71*$V$4)+$T71</f>
        <v>8.4499999999999993</v>
      </c>
      <c r="W71" s="93">
        <f>($S71*$W$4)+$T71</f>
        <v>8.4388815789473668</v>
      </c>
      <c r="X71" s="93">
        <f>($S71*$X$4)+$T71</f>
        <v>8.4277631578947361</v>
      </c>
      <c r="Y71" s="93">
        <f>($S71*$Y$4)+$T71</f>
        <v>8.4166447368421036</v>
      </c>
      <c r="Z71" s="93">
        <f>($S71*$Z$4)+$T71</f>
        <v>8.4055263157894728</v>
      </c>
      <c r="AA71" s="93">
        <f>($S71*$AA$4)+$T71</f>
        <v>8.3944078947368403</v>
      </c>
      <c r="AB71" s="93">
        <f t="shared" si="31"/>
        <v>8.3832894736842096</v>
      </c>
      <c r="AC71" s="93">
        <f t="shared" si="31"/>
        <v>8.3721710526315789</v>
      </c>
      <c r="AD71" s="93">
        <f t="shared" si="31"/>
        <v>8.3610526315789464</v>
      </c>
      <c r="AE71" s="93">
        <f t="shared" si="31"/>
        <v>8.3499342105263157</v>
      </c>
      <c r="AF71" s="93">
        <f t="shared" si="67"/>
        <v>8.3388157894736832</v>
      </c>
      <c r="AG71" s="93">
        <f t="shared" si="44"/>
        <v>8.3276973684210525</v>
      </c>
      <c r="AH71" s="93">
        <f t="shared" si="44"/>
        <v>8.31657894736842</v>
      </c>
      <c r="AI71" s="93">
        <f t="shared" si="44"/>
        <v>8.3054605263157892</v>
      </c>
      <c r="AJ71" s="93">
        <f t="shared" si="44"/>
        <v>8.2943421052631567</v>
      </c>
      <c r="AK71" s="93">
        <f t="shared" si="69"/>
        <v>8.283223684210526</v>
      </c>
      <c r="AL71" s="93">
        <f t="shared" si="61"/>
        <v>8.2721052631578935</v>
      </c>
      <c r="AM71" s="93">
        <f t="shared" si="33"/>
        <v>8.2609868421052628</v>
      </c>
      <c r="AN71" s="93">
        <f t="shared" si="33"/>
        <v>8.2498684210526303</v>
      </c>
      <c r="AO71" s="93">
        <f t="shared" si="33"/>
        <v>8.2387499999999996</v>
      </c>
      <c r="AP71" s="93">
        <f t="shared" ref="AP71:BE74" si="71">($S71*AP$4)+$T71</f>
        <v>8.2276315789473671</v>
      </c>
      <c r="AQ71" s="93">
        <f t="shared" si="64"/>
        <v>8.2165131578947364</v>
      </c>
      <c r="AR71" s="93">
        <f t="shared" si="65"/>
        <v>8.2053947368421039</v>
      </c>
      <c r="AS71" s="93">
        <f t="shared" si="65"/>
        <v>8.1942763157894731</v>
      </c>
      <c r="AT71" s="93">
        <f t="shared" si="65"/>
        <v>8.1831578947368406</v>
      </c>
      <c r="AU71" s="93">
        <f t="shared" si="65"/>
        <v>8.1720394736842099</v>
      </c>
      <c r="AV71" s="93">
        <f t="shared" si="65"/>
        <v>8.1609210526315774</v>
      </c>
      <c r="AW71" s="93">
        <f t="shared" si="65"/>
        <v>8.1498026315789467</v>
      </c>
      <c r="AX71" s="93">
        <f t="shared" si="65"/>
        <v>8.1386842105263142</v>
      </c>
      <c r="AY71" s="93">
        <f t="shared" si="65"/>
        <v>8.1275657894736835</v>
      </c>
      <c r="AZ71" s="93">
        <f t="shared" si="65"/>
        <v>8.116447368421051</v>
      </c>
      <c r="BA71" s="93">
        <f t="shared" si="65"/>
        <v>8.1053289473684202</v>
      </c>
      <c r="BB71" s="93">
        <f t="shared" si="65"/>
        <v>8.0942105263157877</v>
      </c>
      <c r="BC71" s="93">
        <f t="shared" si="65"/>
        <v>8.083092105263157</v>
      </c>
      <c r="BD71" s="93">
        <f t="shared" si="65"/>
        <v>8.0719736842105263</v>
      </c>
      <c r="BE71" s="93">
        <f t="shared" si="65"/>
        <v>8.0608552631578938</v>
      </c>
      <c r="BF71" s="93">
        <f t="shared" si="65"/>
        <v>8.0497368421052631</v>
      </c>
      <c r="BG71" s="93">
        <f t="shared" si="65"/>
        <v>8.0386184210526306</v>
      </c>
      <c r="BH71" s="93">
        <f t="shared" si="63"/>
        <v>8.0274999999999999</v>
      </c>
      <c r="BI71" s="93">
        <f t="shared" si="63"/>
        <v>8.0163815789473674</v>
      </c>
      <c r="BJ71" s="93">
        <f t="shared" si="63"/>
        <v>8.0052631578947366</v>
      </c>
      <c r="BK71" s="93">
        <f t="shared" si="63"/>
        <v>7.9941447368421041</v>
      </c>
      <c r="BL71" s="93">
        <f t="shared" si="63"/>
        <v>7.9830263157894725</v>
      </c>
      <c r="BM71" s="93">
        <f t="shared" si="63"/>
        <v>7.9719078947368409</v>
      </c>
      <c r="BN71" s="93">
        <f t="shared" si="63"/>
        <v>7.9607894736842093</v>
      </c>
      <c r="BO71" s="93">
        <f t="shared" si="63"/>
        <v>7.9496710526315777</v>
      </c>
      <c r="BP71" s="93">
        <f t="shared" si="63"/>
        <v>7.938552631578947</v>
      </c>
      <c r="BQ71" s="93">
        <f t="shared" si="63"/>
        <v>7.9274342105263154</v>
      </c>
      <c r="BR71" s="93">
        <f t="shared" si="63"/>
        <v>7.9163157894736838</v>
      </c>
      <c r="BS71" s="93">
        <f t="shared" si="63"/>
        <v>7.9051973684210521</v>
      </c>
      <c r="BT71" s="93">
        <f t="shared" si="63"/>
        <v>7.8940789473684205</v>
      </c>
      <c r="BU71" s="93">
        <f t="shared" si="63"/>
        <v>7.8829605263157889</v>
      </c>
      <c r="BV71" s="93">
        <f t="shared" si="63"/>
        <v>7.8718421052631573</v>
      </c>
      <c r="BW71" s="93">
        <f t="shared" si="68"/>
        <v>7.8607236842105257</v>
      </c>
      <c r="BX71" s="93">
        <f t="shared" si="68"/>
        <v>7.8496052631578941</v>
      </c>
      <c r="BY71" s="93">
        <f t="shared" si="68"/>
        <v>7.8384868421052625</v>
      </c>
      <c r="BZ71" s="93">
        <f t="shared" si="68"/>
        <v>7.8273684210526309</v>
      </c>
      <c r="CA71" s="93">
        <f t="shared" si="68"/>
        <v>7.8162499999999993</v>
      </c>
      <c r="CB71" s="93">
        <f t="shared" si="68"/>
        <v>7.8051315789473676</v>
      </c>
      <c r="CC71" s="93">
        <f t="shared" si="68"/>
        <v>7.794013157894736</v>
      </c>
      <c r="CD71" s="93">
        <f t="shared" si="68"/>
        <v>7.7828947368421044</v>
      </c>
      <c r="CE71" s="93">
        <f t="shared" si="68"/>
        <v>7.7717763157894728</v>
      </c>
      <c r="CF71" s="93">
        <f t="shared" si="68"/>
        <v>7.7606578947368412</v>
      </c>
      <c r="CG71" s="93">
        <f t="shared" si="68"/>
        <v>7.7495394736842096</v>
      </c>
      <c r="CH71" s="93">
        <f t="shared" si="68"/>
        <v>7.738421052631578</v>
      </c>
      <c r="CI71" s="93">
        <f t="shared" si="68"/>
        <v>7.7273026315789464</v>
      </c>
      <c r="CJ71" s="93">
        <f t="shared" si="68"/>
        <v>7.7161842105263148</v>
      </c>
      <c r="CK71" s="93">
        <f t="shared" si="68"/>
        <v>7.7050657894736831</v>
      </c>
      <c r="CL71" s="93">
        <f t="shared" si="68"/>
        <v>7.6939473684210515</v>
      </c>
      <c r="CM71" s="93">
        <f t="shared" si="66"/>
        <v>7.6828289473684199</v>
      </c>
      <c r="CN71" s="93">
        <f t="shared" si="66"/>
        <v>7.6717105263157883</v>
      </c>
    </row>
    <row r="72" spans="1:92" x14ac:dyDescent="0.25">
      <c r="A72">
        <v>23</v>
      </c>
      <c r="B72" s="42">
        <v>0.7</v>
      </c>
      <c r="C72" s="50" t="str">
        <f>A72+B72&amp;" 'C"</f>
        <v>23.7 'C</v>
      </c>
      <c r="D72" s="87">
        <v>8.44</v>
      </c>
      <c r="E72" s="56">
        <f>D72*(E$4/760)</f>
        <v>8.3844736842105263</v>
      </c>
      <c r="F72" s="56">
        <f>D72*(F$4/760)</f>
        <v>8.3289473684210513</v>
      </c>
      <c r="G72" s="56">
        <f>D72*(G$4/760)</f>
        <v>8.2734210526315781</v>
      </c>
      <c r="H72" s="71">
        <f>D72*(H$4/760)</f>
        <v>8.2178947368421049</v>
      </c>
      <c r="I72" s="65">
        <f>D72*(I$4/760)</f>
        <v>8.1623684210526299</v>
      </c>
      <c r="J72" s="64">
        <f>D72*(J$4/760)</f>
        <v>8.1068421052631567</v>
      </c>
      <c r="K72" s="56">
        <f>D72*(K$4/760)</f>
        <v>8.0513157894736835</v>
      </c>
      <c r="L72" s="56">
        <f>D72*(L$4/760)</f>
        <v>7.9957894736842094</v>
      </c>
      <c r="M72" s="56">
        <f>D72*(M$4/760)</f>
        <v>7.9402631578947362</v>
      </c>
      <c r="N72" s="56">
        <f t="shared" si="70"/>
        <v>7.884736842105263</v>
      </c>
      <c r="O72" s="56">
        <f>D72*(O$4/760)</f>
        <v>7.8292105263157898</v>
      </c>
      <c r="P72" s="56">
        <f>D72*(P$4/760)</f>
        <v>7.7736842105263149</v>
      </c>
      <c r="Q72" s="49">
        <f>D72*(Q$4/760)</f>
        <v>7.7181578947368417</v>
      </c>
      <c r="R72" s="49">
        <f>D72*(R$4/760)</f>
        <v>7.6626315789473685</v>
      </c>
      <c r="S72">
        <f>SLOPE(D72:R72,$D$4:$R$4)</f>
        <v>1.1105263157894729E-2</v>
      </c>
      <c r="T72">
        <f>INTERCEPT(D72:R72,$D$4:$R$4)</f>
        <v>5.3290705182007514E-15</v>
      </c>
      <c r="U72">
        <v>23.7</v>
      </c>
      <c r="V72" s="93">
        <f>($S72*$V$4)+$T72</f>
        <v>8.44</v>
      </c>
      <c r="W72" s="93">
        <f>($S72*$W$4)+$T72</f>
        <v>8.4288947368421052</v>
      </c>
      <c r="X72" s="93">
        <f>($S72*$X$4)+$T72</f>
        <v>8.4177894736842109</v>
      </c>
      <c r="Y72" s="93">
        <f>($S72*$Y$4)+$T72</f>
        <v>8.4066842105263149</v>
      </c>
      <c r="Z72" s="93">
        <f>($S72*$Z$4)+$T72</f>
        <v>8.3955789473684206</v>
      </c>
      <c r="AA72" s="93">
        <f>($S72*$AA$4)+$T72</f>
        <v>8.3844736842105263</v>
      </c>
      <c r="AB72" s="93">
        <f t="shared" ref="AB72:AE74" si="72">($S72*AB$4)+$T72</f>
        <v>8.3733684210526302</v>
      </c>
      <c r="AC72" s="93">
        <f t="shared" si="72"/>
        <v>8.362263157894736</v>
      </c>
      <c r="AD72" s="93">
        <f t="shared" si="72"/>
        <v>8.3511578947368417</v>
      </c>
      <c r="AE72" s="93">
        <f t="shared" si="72"/>
        <v>8.3400526315789474</v>
      </c>
      <c r="AF72" s="93">
        <f t="shared" si="67"/>
        <v>8.3289473684210531</v>
      </c>
      <c r="AG72" s="93">
        <f t="shared" si="44"/>
        <v>8.317842105263157</v>
      </c>
      <c r="AH72" s="93">
        <f t="shared" si="44"/>
        <v>8.3067368421052628</v>
      </c>
      <c r="AI72" s="93">
        <f t="shared" si="44"/>
        <v>8.2956315789473685</v>
      </c>
      <c r="AJ72" s="93">
        <f t="shared" si="44"/>
        <v>8.2845263157894724</v>
      </c>
      <c r="AK72" s="93">
        <f t="shared" si="69"/>
        <v>8.2734210526315781</v>
      </c>
      <c r="AL72" s="93">
        <f t="shared" si="61"/>
        <v>8.2623157894736838</v>
      </c>
      <c r="AM72" s="93">
        <f t="shared" ref="AM72:AO74" si="73">($S72*AM$4)+$T72</f>
        <v>8.2512105263157896</v>
      </c>
      <c r="AN72" s="93">
        <f t="shared" si="73"/>
        <v>8.2401052631578953</v>
      </c>
      <c r="AO72" s="93">
        <f t="shared" si="73"/>
        <v>8.2289999999999992</v>
      </c>
      <c r="AP72" s="93">
        <f t="shared" si="71"/>
        <v>8.2178947368421049</v>
      </c>
      <c r="AQ72" s="93">
        <f t="shared" si="71"/>
        <v>8.2067894736842106</v>
      </c>
      <c r="AR72" s="93">
        <f t="shared" si="65"/>
        <v>8.1956842105263146</v>
      </c>
      <c r="AS72" s="93">
        <f t="shared" si="65"/>
        <v>8.1845789473684203</v>
      </c>
      <c r="AT72" s="93">
        <f t="shared" si="65"/>
        <v>8.173473684210526</v>
      </c>
      <c r="AU72" s="93">
        <f t="shared" si="65"/>
        <v>8.1623684210526317</v>
      </c>
      <c r="AV72" s="93">
        <f t="shared" si="65"/>
        <v>8.1512631578947374</v>
      </c>
      <c r="AW72" s="93">
        <f t="shared" si="65"/>
        <v>8.1401578947368414</v>
      </c>
      <c r="AX72" s="93">
        <f t="shared" si="65"/>
        <v>8.1290526315789471</v>
      </c>
      <c r="AY72" s="93">
        <f t="shared" si="65"/>
        <v>8.1179473684210528</v>
      </c>
      <c r="AZ72" s="93">
        <f t="shared" si="65"/>
        <v>8.1068421052631567</v>
      </c>
      <c r="BA72" s="93">
        <f t="shared" si="65"/>
        <v>8.0957368421052625</v>
      </c>
      <c r="BB72" s="93">
        <f t="shared" si="65"/>
        <v>8.0846315789473682</v>
      </c>
      <c r="BC72" s="93">
        <f t="shared" si="65"/>
        <v>8.0735263157894739</v>
      </c>
      <c r="BD72" s="93">
        <f t="shared" si="65"/>
        <v>8.0624210526315796</v>
      </c>
      <c r="BE72" s="93">
        <f t="shared" si="65"/>
        <v>8.0513157894736835</v>
      </c>
      <c r="BF72" s="93">
        <f t="shared" si="65"/>
        <v>8.0402105263157893</v>
      </c>
      <c r="BG72" s="93">
        <f t="shared" ref="BG72:BV72" si="74">($S72*BG$4)+$T72</f>
        <v>8.029105263157895</v>
      </c>
      <c r="BH72" s="93">
        <f t="shared" si="74"/>
        <v>8.0179999999999989</v>
      </c>
      <c r="BI72" s="93">
        <f t="shared" si="74"/>
        <v>8.0068947368421046</v>
      </c>
      <c r="BJ72" s="93">
        <f t="shared" si="74"/>
        <v>7.9957894736842103</v>
      </c>
      <c r="BK72" s="93">
        <f t="shared" si="74"/>
        <v>7.9846842105263161</v>
      </c>
      <c r="BL72" s="93">
        <f t="shared" si="74"/>
        <v>7.9735789473684209</v>
      </c>
      <c r="BM72" s="93">
        <f t="shared" si="74"/>
        <v>7.9624736842105257</v>
      </c>
      <c r="BN72" s="93">
        <f t="shared" si="74"/>
        <v>7.9513684210526314</v>
      </c>
      <c r="BO72" s="93">
        <f t="shared" si="74"/>
        <v>7.9402631578947371</v>
      </c>
      <c r="BP72" s="93">
        <f t="shared" si="74"/>
        <v>7.929157894736842</v>
      </c>
      <c r="BQ72" s="93">
        <f t="shared" si="74"/>
        <v>7.9180526315789468</v>
      </c>
      <c r="BR72" s="93">
        <f t="shared" si="74"/>
        <v>7.9069473684210525</v>
      </c>
      <c r="BS72" s="93">
        <f t="shared" si="74"/>
        <v>7.8958421052631582</v>
      </c>
      <c r="BT72" s="93">
        <f t="shared" si="74"/>
        <v>7.884736842105263</v>
      </c>
      <c r="BU72" s="93">
        <f t="shared" si="74"/>
        <v>7.8736315789473679</v>
      </c>
      <c r="BV72" s="93">
        <f t="shared" si="74"/>
        <v>7.8625263157894736</v>
      </c>
      <c r="BW72" s="93">
        <f t="shared" si="68"/>
        <v>7.8514210526315793</v>
      </c>
      <c r="BX72" s="93">
        <f t="shared" si="68"/>
        <v>7.8403157894736841</v>
      </c>
      <c r="BY72" s="93">
        <f t="shared" si="68"/>
        <v>7.829210526315789</v>
      </c>
      <c r="BZ72" s="93">
        <f t="shared" si="68"/>
        <v>7.8181052631578947</v>
      </c>
      <c r="CA72" s="93">
        <f t="shared" si="68"/>
        <v>7.8070000000000004</v>
      </c>
      <c r="CB72" s="93">
        <f t="shared" si="68"/>
        <v>7.7958947368421052</v>
      </c>
      <c r="CC72" s="93">
        <f t="shared" si="68"/>
        <v>7.78478947368421</v>
      </c>
      <c r="CD72" s="93">
        <f t="shared" si="68"/>
        <v>7.7736842105263158</v>
      </c>
      <c r="CE72" s="93">
        <f t="shared" si="68"/>
        <v>7.7625789473684215</v>
      </c>
      <c r="CF72" s="93">
        <f t="shared" si="68"/>
        <v>7.7514736842105263</v>
      </c>
      <c r="CG72" s="93">
        <f t="shared" si="68"/>
        <v>7.7403684210526311</v>
      </c>
      <c r="CH72" s="93">
        <f t="shared" si="68"/>
        <v>7.7292631578947368</v>
      </c>
      <c r="CI72" s="93">
        <f t="shared" si="68"/>
        <v>7.7181578947368426</v>
      </c>
      <c r="CJ72" s="93">
        <f t="shared" si="68"/>
        <v>7.7070526315789474</v>
      </c>
      <c r="CK72" s="93">
        <f t="shared" si="68"/>
        <v>7.6959473684210522</v>
      </c>
      <c r="CL72" s="93">
        <f t="shared" si="68"/>
        <v>7.6848421052631579</v>
      </c>
      <c r="CM72" s="93">
        <f t="shared" si="66"/>
        <v>7.6737368421052636</v>
      </c>
      <c r="CN72" s="93">
        <f t="shared" si="66"/>
        <v>7.6626315789473685</v>
      </c>
    </row>
    <row r="73" spans="1:92" x14ac:dyDescent="0.25">
      <c r="A73">
        <v>23</v>
      </c>
      <c r="B73" s="42">
        <v>0.8</v>
      </c>
      <c r="C73" s="50" t="str">
        <f>A73+B73&amp;" 'C"</f>
        <v>23.8 'C</v>
      </c>
      <c r="D73" s="87">
        <v>8.42</v>
      </c>
      <c r="E73" s="56">
        <f>D73*(E$4/760)</f>
        <v>8.3646052631578947</v>
      </c>
      <c r="F73" s="56">
        <f>D73*(F$4/760)</f>
        <v>8.3092105263157894</v>
      </c>
      <c r="G73" s="56">
        <f>D73*(G$4/760)</f>
        <v>8.2538157894736841</v>
      </c>
      <c r="H73" s="71">
        <f>D73*(H$4/760)</f>
        <v>8.1984210526315788</v>
      </c>
      <c r="I73" s="65">
        <f>D73*(I$4/760)</f>
        <v>8.1430263157894736</v>
      </c>
      <c r="J73" s="64">
        <f>D73*(J$4/760)</f>
        <v>8.0876315789473683</v>
      </c>
      <c r="K73" s="56">
        <f>D73*(K$4/760)</f>
        <v>8.032236842105263</v>
      </c>
      <c r="L73" s="56">
        <f>D73*(L$4/760)</f>
        <v>7.9768421052631577</v>
      </c>
      <c r="M73" s="56">
        <f>D73*(M$4/760)</f>
        <v>7.9214473684210525</v>
      </c>
      <c r="N73" s="56">
        <f t="shared" si="70"/>
        <v>7.8660526315789472</v>
      </c>
      <c r="O73" s="56">
        <f>D73*(O$4/760)</f>
        <v>7.8106578947368428</v>
      </c>
      <c r="P73" s="56">
        <f>D73*(P$4/760)</f>
        <v>7.7552631578947366</v>
      </c>
      <c r="Q73" s="49">
        <f>D73*(Q$4/760)</f>
        <v>7.6998684210526314</v>
      </c>
      <c r="R73" s="49">
        <f>D73*(R$4/760)</f>
        <v>7.644473684210527</v>
      </c>
      <c r="S73">
        <f>SLOPE(D73:R73,$D$4:$R$4)</f>
        <v>1.1078947368421044E-2</v>
      </c>
      <c r="T73">
        <f>INTERCEPT(D73:R73,$D$4:$R$4)</f>
        <v>5.3290705182007514E-15</v>
      </c>
      <c r="U73">
        <v>23.8</v>
      </c>
      <c r="V73" s="93">
        <f>($S73*$V$4)+$T73</f>
        <v>8.4199999999999982</v>
      </c>
      <c r="W73" s="93">
        <f>($S73*$W$4)+$T73</f>
        <v>8.4089210526315785</v>
      </c>
      <c r="X73" s="93">
        <f>($S73*$X$4)+$T73</f>
        <v>8.3978421052631571</v>
      </c>
      <c r="Y73" s="93">
        <f>($S73*$Y$4)+$T73</f>
        <v>8.3867631578947357</v>
      </c>
      <c r="Z73" s="93">
        <f>($S73*$Z$4)+$T73</f>
        <v>8.3756842105263143</v>
      </c>
      <c r="AA73" s="93">
        <f>($S73*$AA$4)+$T73</f>
        <v>8.3646052631578929</v>
      </c>
      <c r="AB73" s="93">
        <f t="shared" si="72"/>
        <v>8.3535263157894732</v>
      </c>
      <c r="AC73" s="93">
        <f t="shared" si="72"/>
        <v>8.3424473684210518</v>
      </c>
      <c r="AD73" s="93">
        <f t="shared" si="72"/>
        <v>8.3313684210526304</v>
      </c>
      <c r="AE73" s="93">
        <f t="shared" si="72"/>
        <v>8.320289473684209</v>
      </c>
      <c r="AF73" s="93">
        <f t="shared" si="67"/>
        <v>8.3092105263157876</v>
      </c>
      <c r="AG73" s="93">
        <f t="shared" si="44"/>
        <v>8.298131578947368</v>
      </c>
      <c r="AH73" s="93">
        <f t="shared" si="44"/>
        <v>8.2870526315789466</v>
      </c>
      <c r="AI73" s="93">
        <f t="shared" si="44"/>
        <v>8.2759736842105251</v>
      </c>
      <c r="AJ73" s="93">
        <f t="shared" si="44"/>
        <v>8.2648947368421037</v>
      </c>
      <c r="AK73" s="93">
        <f t="shared" si="69"/>
        <v>8.2538157894736823</v>
      </c>
      <c r="AL73" s="93">
        <f t="shared" si="61"/>
        <v>8.2427368421052627</v>
      </c>
      <c r="AM73" s="93">
        <f t="shared" si="73"/>
        <v>8.2316578947368413</v>
      </c>
      <c r="AN73" s="93">
        <f t="shared" si="73"/>
        <v>8.2205789473684199</v>
      </c>
      <c r="AO73" s="93">
        <f t="shared" si="73"/>
        <v>8.2094999999999985</v>
      </c>
      <c r="AP73" s="93">
        <f t="shared" si="71"/>
        <v>8.1984210526315788</v>
      </c>
      <c r="AQ73" s="93">
        <f t="shared" si="71"/>
        <v>8.1873421052631574</v>
      </c>
      <c r="AR73" s="93">
        <f t="shared" si="71"/>
        <v>8.176263157894736</v>
      </c>
      <c r="AS73" s="93">
        <f t="shared" si="71"/>
        <v>8.1651842105263146</v>
      </c>
      <c r="AT73" s="93">
        <f t="shared" si="71"/>
        <v>8.1541052631578932</v>
      </c>
      <c r="AU73" s="93">
        <f t="shared" si="71"/>
        <v>8.1430263157894736</v>
      </c>
      <c r="AV73" s="93">
        <f t="shared" si="71"/>
        <v>8.1319473684210521</v>
      </c>
      <c r="AW73" s="93">
        <f t="shared" si="71"/>
        <v>8.1208684210526307</v>
      </c>
      <c r="AX73" s="93">
        <f t="shared" si="71"/>
        <v>8.1097894736842093</v>
      </c>
      <c r="AY73" s="93">
        <f t="shared" si="71"/>
        <v>8.0987105263157879</v>
      </c>
      <c r="AZ73" s="93">
        <f t="shared" si="71"/>
        <v>8.0876315789473683</v>
      </c>
      <c r="BA73" s="93">
        <f t="shared" si="71"/>
        <v>8.0765526315789469</v>
      </c>
      <c r="BB73" s="93">
        <f t="shared" si="71"/>
        <v>8.0654736842105255</v>
      </c>
      <c r="BC73" s="93">
        <f t="shared" si="71"/>
        <v>8.0543947368421041</v>
      </c>
      <c r="BD73" s="93">
        <f t="shared" si="71"/>
        <v>8.0433157894736826</v>
      </c>
      <c r="BE73" s="93">
        <f t="shared" si="71"/>
        <v>8.032236842105263</v>
      </c>
      <c r="BF73" s="93">
        <f t="shared" ref="BF73:BU74" si="75">($S73*BF$4)+$T73</f>
        <v>8.0211578947368416</v>
      </c>
      <c r="BG73" s="93">
        <f t="shared" si="75"/>
        <v>8.0100789473684202</v>
      </c>
      <c r="BH73" s="93">
        <f t="shared" si="75"/>
        <v>7.9989999999999988</v>
      </c>
      <c r="BI73" s="93">
        <f t="shared" si="75"/>
        <v>7.9879210526315783</v>
      </c>
      <c r="BJ73" s="93">
        <f t="shared" si="75"/>
        <v>7.9768421052631568</v>
      </c>
      <c r="BK73" s="93">
        <f t="shared" si="75"/>
        <v>7.9657631578947363</v>
      </c>
      <c r="BL73" s="93">
        <f t="shared" si="75"/>
        <v>7.9546842105263149</v>
      </c>
      <c r="BM73" s="93">
        <f t="shared" si="75"/>
        <v>7.9436052631578944</v>
      </c>
      <c r="BN73" s="93">
        <f t="shared" si="75"/>
        <v>7.932526315789473</v>
      </c>
      <c r="BO73" s="93">
        <f t="shared" si="75"/>
        <v>7.9214473684210516</v>
      </c>
      <c r="BP73" s="93">
        <f t="shared" si="75"/>
        <v>7.910368421052631</v>
      </c>
      <c r="BQ73" s="93">
        <f t="shared" si="75"/>
        <v>7.8992894736842096</v>
      </c>
      <c r="BR73" s="93">
        <f t="shared" si="75"/>
        <v>7.8882105263157891</v>
      </c>
      <c r="BS73" s="93">
        <f t="shared" si="75"/>
        <v>7.8771315789473677</v>
      </c>
      <c r="BT73" s="93">
        <f t="shared" si="75"/>
        <v>7.8660526315789463</v>
      </c>
      <c r="BU73" s="93">
        <f t="shared" si="75"/>
        <v>7.8549736842105258</v>
      </c>
      <c r="BV73" s="93">
        <f>($S73*BV$4)+$T73</f>
        <v>7.8438947368421044</v>
      </c>
      <c r="BW73" s="93">
        <f t="shared" si="68"/>
        <v>7.8328157894736838</v>
      </c>
      <c r="BX73" s="93">
        <f t="shared" si="68"/>
        <v>7.8217368421052624</v>
      </c>
      <c r="BY73" s="93">
        <f t="shared" si="68"/>
        <v>7.810657894736841</v>
      </c>
      <c r="BZ73" s="93">
        <f t="shared" si="68"/>
        <v>7.7995789473684205</v>
      </c>
      <c r="CA73" s="93">
        <f t="shared" si="68"/>
        <v>7.7884999999999991</v>
      </c>
      <c r="CB73" s="93">
        <f t="shared" si="68"/>
        <v>7.7774210526315786</v>
      </c>
      <c r="CC73" s="93">
        <f t="shared" si="68"/>
        <v>7.7663421052631572</v>
      </c>
      <c r="CD73" s="93">
        <f t="shared" si="68"/>
        <v>7.7552631578947366</v>
      </c>
      <c r="CE73" s="93">
        <f t="shared" si="68"/>
        <v>7.7441842105263152</v>
      </c>
      <c r="CF73" s="93">
        <f t="shared" si="68"/>
        <v>7.7331052631578938</v>
      </c>
      <c r="CG73" s="93">
        <f t="shared" si="68"/>
        <v>7.7220263157894733</v>
      </c>
      <c r="CH73" s="93">
        <f t="shared" si="68"/>
        <v>7.7109473684210519</v>
      </c>
      <c r="CI73" s="93">
        <f t="shared" si="68"/>
        <v>7.6998684210526314</v>
      </c>
      <c r="CJ73" s="93">
        <f t="shared" si="68"/>
        <v>7.68878947368421</v>
      </c>
      <c r="CK73" s="93">
        <f t="shared" si="68"/>
        <v>7.6777105263157885</v>
      </c>
      <c r="CL73" s="93">
        <f t="shared" si="68"/>
        <v>7.666631578947368</v>
      </c>
      <c r="CM73" s="93">
        <f t="shared" si="66"/>
        <v>7.6555526315789466</v>
      </c>
      <c r="CN73" s="93">
        <f t="shared" si="66"/>
        <v>7.6444736842105261</v>
      </c>
    </row>
    <row r="74" spans="1:92" x14ac:dyDescent="0.25">
      <c r="A74">
        <v>23</v>
      </c>
      <c r="B74" s="42">
        <v>0.9</v>
      </c>
      <c r="C74" s="50" t="str">
        <f>A74+B74&amp;" 'C"</f>
        <v>23.9 'C</v>
      </c>
      <c r="D74" s="87">
        <v>8.41</v>
      </c>
      <c r="E74" s="56">
        <f>D74*(E$4/760)</f>
        <v>8.3546710526315788</v>
      </c>
      <c r="F74" s="56">
        <f>D74*(F$4/760)</f>
        <v>8.2993421052631575</v>
      </c>
      <c r="G74" s="56">
        <f>D74*(G$4/760)</f>
        <v>8.2440131578947362</v>
      </c>
      <c r="H74" s="71">
        <f>D74*(H$4/760)</f>
        <v>8.1886842105263167</v>
      </c>
      <c r="I74" s="65">
        <f>D74*(I$4/760)</f>
        <v>8.1333552631578954</v>
      </c>
      <c r="J74" s="64">
        <f>D74*(J$4/760)</f>
        <v>8.0780263157894741</v>
      </c>
      <c r="K74" s="56">
        <f>D74*(K$4/760)</f>
        <v>8.0226973684210527</v>
      </c>
      <c r="L74" s="56">
        <f>D74*(L$4/760)</f>
        <v>7.9673684210526314</v>
      </c>
      <c r="M74" s="56">
        <f>D74*(M$4/760)</f>
        <v>7.9120394736842101</v>
      </c>
      <c r="N74" s="56">
        <f t="shared" si="70"/>
        <v>7.8567105263157897</v>
      </c>
      <c r="O74" s="56">
        <f>D74*(O$4/760)</f>
        <v>7.8013815789473693</v>
      </c>
      <c r="P74" s="56">
        <f>D74*(P$4/760)</f>
        <v>7.7460526315789471</v>
      </c>
      <c r="Q74" s="49">
        <f>D74*(Q$4/760)</f>
        <v>7.6907236842105267</v>
      </c>
      <c r="R74" s="49">
        <f>D74*(R$4/760)</f>
        <v>7.6353947368421053</v>
      </c>
      <c r="S74">
        <f>SLOPE(D74:R74,$D$4:$R$4)</f>
        <v>1.1065789473684209E-2</v>
      </c>
      <c r="T74">
        <f>INTERCEPT(D74:R74,$D$4:$R$4)</f>
        <v>1.7763568394002505E-15</v>
      </c>
      <c r="U74">
        <v>23.9</v>
      </c>
      <c r="V74" s="93">
        <f>($S74*$V$4)+$T74</f>
        <v>8.41</v>
      </c>
      <c r="W74" s="93">
        <f>($S74*$W$4)+$T74</f>
        <v>8.3989342105263169</v>
      </c>
      <c r="X74" s="93">
        <f>($S74*$X$4)+$T74</f>
        <v>8.387868421052632</v>
      </c>
      <c r="Y74" s="93">
        <f>($S74*$Y$4)+$T74</f>
        <v>8.3768026315789488</v>
      </c>
      <c r="Z74" s="93">
        <f>($S74*$Z$4)+$T74</f>
        <v>8.3657368421052638</v>
      </c>
      <c r="AA74" s="93">
        <f>($S74*$AA$4)+$T74</f>
        <v>8.3546710526315806</v>
      </c>
      <c r="AB74" s="93">
        <f t="shared" si="72"/>
        <v>8.3436052631578956</v>
      </c>
      <c r="AC74" s="93">
        <f t="shared" si="72"/>
        <v>8.3325394736842107</v>
      </c>
      <c r="AD74" s="93">
        <f t="shared" si="72"/>
        <v>8.3214736842105275</v>
      </c>
      <c r="AE74" s="93">
        <f t="shared" si="72"/>
        <v>8.3104078947368425</v>
      </c>
      <c r="AF74" s="93">
        <f t="shared" si="67"/>
        <v>8.2993421052631593</v>
      </c>
      <c r="AG74" s="93">
        <f t="shared" si="44"/>
        <v>8.2882763157894743</v>
      </c>
      <c r="AH74" s="93">
        <f t="shared" si="44"/>
        <v>8.2772105263157911</v>
      </c>
      <c r="AI74" s="93">
        <f t="shared" si="44"/>
        <v>8.2661447368421062</v>
      </c>
      <c r="AJ74" s="93">
        <f t="shared" si="44"/>
        <v>8.2550789473684212</v>
      </c>
      <c r="AK74" s="93">
        <f t="shared" si="69"/>
        <v>8.244013157894738</v>
      </c>
      <c r="AL74" s="93">
        <f t="shared" si="61"/>
        <v>8.232947368421053</v>
      </c>
      <c r="AM74" s="93">
        <f t="shared" si="73"/>
        <v>8.2218815789473698</v>
      </c>
      <c r="AN74" s="93">
        <f t="shared" si="73"/>
        <v>8.2108157894736848</v>
      </c>
      <c r="AO74" s="93">
        <f t="shared" si="73"/>
        <v>8.1997500000000016</v>
      </c>
      <c r="AP74" s="93">
        <f t="shared" si="71"/>
        <v>8.1886842105263167</v>
      </c>
      <c r="AQ74" s="93">
        <f t="shared" si="71"/>
        <v>8.1776184210526317</v>
      </c>
      <c r="AR74" s="93">
        <f t="shared" si="71"/>
        <v>8.1665526315789485</v>
      </c>
      <c r="AS74" s="93">
        <f t="shared" si="71"/>
        <v>8.1554868421052635</v>
      </c>
      <c r="AT74" s="93">
        <f t="shared" si="71"/>
        <v>8.1444210526315803</v>
      </c>
      <c r="AU74" s="93">
        <f t="shared" si="71"/>
        <v>8.1333552631578954</v>
      </c>
      <c r="AV74" s="93">
        <f t="shared" si="71"/>
        <v>8.1222894736842122</v>
      </c>
      <c r="AW74" s="93">
        <f t="shared" si="71"/>
        <v>8.1112236842105272</v>
      </c>
      <c r="AX74" s="93">
        <f t="shared" si="71"/>
        <v>8.1001578947368422</v>
      </c>
      <c r="AY74" s="93">
        <f t="shared" si="71"/>
        <v>8.089092105263159</v>
      </c>
      <c r="AZ74" s="93">
        <f t="shared" si="71"/>
        <v>8.0780263157894741</v>
      </c>
      <c r="BA74" s="93">
        <f t="shared" si="71"/>
        <v>8.0669605263157909</v>
      </c>
      <c r="BB74" s="93">
        <f t="shared" si="71"/>
        <v>8.0558947368421059</v>
      </c>
      <c r="BC74" s="93">
        <f t="shared" si="71"/>
        <v>8.0448289473684227</v>
      </c>
      <c r="BD74" s="93">
        <f t="shared" si="71"/>
        <v>8.0337631578947377</v>
      </c>
      <c r="BE74" s="93">
        <f t="shared" si="71"/>
        <v>8.0226973684210527</v>
      </c>
      <c r="BF74" s="93">
        <f t="shared" si="75"/>
        <v>8.0116315789473695</v>
      </c>
      <c r="BG74" s="93">
        <f t="shared" si="75"/>
        <v>8.0005657894736846</v>
      </c>
      <c r="BH74" s="93">
        <f t="shared" si="75"/>
        <v>7.9895000000000014</v>
      </c>
      <c r="BI74" s="93">
        <f t="shared" si="75"/>
        <v>7.9784342105263164</v>
      </c>
      <c r="BJ74" s="93">
        <f t="shared" si="75"/>
        <v>7.9673684210526323</v>
      </c>
      <c r="BK74" s="93">
        <f t="shared" si="75"/>
        <v>7.9563026315789482</v>
      </c>
      <c r="BL74" s="93">
        <f t="shared" si="75"/>
        <v>7.9452368421052642</v>
      </c>
      <c r="BM74" s="93">
        <f t="shared" si="75"/>
        <v>7.9341710526315801</v>
      </c>
      <c r="BN74" s="93">
        <f t="shared" si="75"/>
        <v>7.923105263157896</v>
      </c>
      <c r="BO74" s="93">
        <f t="shared" si="75"/>
        <v>7.9120394736842119</v>
      </c>
      <c r="BP74" s="93">
        <f t="shared" si="75"/>
        <v>7.9009736842105269</v>
      </c>
      <c r="BQ74" s="93">
        <f t="shared" si="75"/>
        <v>7.8899078947368428</v>
      </c>
      <c r="BR74" s="93">
        <f t="shared" si="75"/>
        <v>7.8788421052631588</v>
      </c>
      <c r="BS74" s="93">
        <f t="shared" si="75"/>
        <v>7.8677763157894747</v>
      </c>
      <c r="BT74" s="93">
        <f t="shared" si="75"/>
        <v>7.8567105263157906</v>
      </c>
      <c r="BU74" s="93">
        <f t="shared" si="75"/>
        <v>7.8456447368421065</v>
      </c>
      <c r="BV74" s="93">
        <f>($S74*BV$4)+$T74</f>
        <v>7.8345789473684224</v>
      </c>
      <c r="BW74" s="93">
        <f t="shared" si="68"/>
        <v>7.8235131578947374</v>
      </c>
      <c r="BX74" s="93">
        <f t="shared" si="68"/>
        <v>7.8124473684210534</v>
      </c>
      <c r="BY74" s="93">
        <f t="shared" si="68"/>
        <v>7.8013815789473693</v>
      </c>
      <c r="BZ74" s="93">
        <f t="shared" si="68"/>
        <v>7.7903157894736852</v>
      </c>
      <c r="CA74" s="93">
        <f t="shared" si="68"/>
        <v>7.7792500000000011</v>
      </c>
      <c r="CB74" s="93">
        <f t="shared" si="68"/>
        <v>7.768184210526317</v>
      </c>
      <c r="CC74" s="93">
        <f t="shared" si="68"/>
        <v>7.7571184210526329</v>
      </c>
      <c r="CD74" s="93">
        <f t="shared" si="68"/>
        <v>7.746052631578948</v>
      </c>
      <c r="CE74" s="93">
        <f t="shared" si="68"/>
        <v>7.7349868421052639</v>
      </c>
      <c r="CF74" s="93">
        <f t="shared" si="68"/>
        <v>7.7239210526315798</v>
      </c>
      <c r="CG74" s="93">
        <f t="shared" si="68"/>
        <v>7.7128552631578957</v>
      </c>
      <c r="CH74" s="93">
        <f t="shared" si="68"/>
        <v>7.7017894736842116</v>
      </c>
      <c r="CI74" s="93">
        <f t="shared" si="68"/>
        <v>7.6907236842105275</v>
      </c>
      <c r="CJ74" s="93">
        <f t="shared" si="68"/>
        <v>7.6796578947368435</v>
      </c>
      <c r="CK74" s="93">
        <f t="shared" si="68"/>
        <v>7.6685921052631585</v>
      </c>
      <c r="CL74" s="93">
        <f t="shared" si="68"/>
        <v>7.6575263157894744</v>
      </c>
      <c r="CM74" s="93">
        <f t="shared" si="66"/>
        <v>7.6464605263157903</v>
      </c>
      <c r="CN74" s="93">
        <f t="shared" si="66"/>
        <v>7.6353947368421062</v>
      </c>
    </row>
    <row r="75" spans="1:92" x14ac:dyDescent="0.25">
      <c r="I75" s="91"/>
    </row>
  </sheetData>
  <sheetProtection algorithmName="SHA-512" hashValue="DHSgYYo7JGMUzcNpOTUb78uPxrJINL8pEuY1t3ft4s85Z9QclBS+ei247mTSwkCljekE6AHV97pBFeQ5bU05aw==" saltValue="QWggItiMQOIH3PweqqLFFg==" spinCount="100000"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E13C-4D62-4206-A428-2D7C34FC5A5F}">
  <dimension ref="A1:C267"/>
  <sheetViews>
    <sheetView workbookViewId="0">
      <selection activeCell="A4" sqref="A4:C4"/>
    </sheetView>
  </sheetViews>
  <sheetFormatPr defaultColWidth="8.77734375" defaultRowHeight="13.2" x14ac:dyDescent="0.25"/>
  <cols>
    <col min="1" max="2" width="8.77734375" style="240"/>
    <col min="3" max="3" width="69.77734375" style="240" customWidth="1"/>
    <col min="4" max="16384" width="8.77734375" style="240"/>
  </cols>
  <sheetData>
    <row r="1" spans="1:3" ht="31.05" customHeight="1" thickBot="1" x14ac:dyDescent="0.3">
      <c r="A1" s="239" t="s">
        <v>96</v>
      </c>
    </row>
    <row r="2" spans="1:3" ht="19.95" customHeight="1" thickBot="1" x14ac:dyDescent="0.3">
      <c r="A2" s="241" t="s">
        <v>42</v>
      </c>
      <c r="B2" s="242" t="s">
        <v>43</v>
      </c>
      <c r="C2" s="243" t="s">
        <v>97</v>
      </c>
    </row>
    <row r="3" spans="1:3" s="247" customFormat="1" ht="26.4" x14ac:dyDescent="0.25">
      <c r="A3" s="244">
        <v>45107</v>
      </c>
      <c r="B3" s="245" t="s">
        <v>98</v>
      </c>
      <c r="C3" s="246" t="s">
        <v>105</v>
      </c>
    </row>
    <row r="4" spans="1:3" s="247" customFormat="1" ht="66" x14ac:dyDescent="0.25">
      <c r="A4" s="248">
        <v>45258</v>
      </c>
      <c r="B4" s="249" t="s">
        <v>98</v>
      </c>
      <c r="C4" s="250" t="s">
        <v>125</v>
      </c>
    </row>
    <row r="5" spans="1:3" s="247" customFormat="1" x14ac:dyDescent="0.25">
      <c r="A5" s="248"/>
      <c r="B5" s="249"/>
      <c r="C5" s="250"/>
    </row>
    <row r="6" spans="1:3" s="247" customFormat="1" x14ac:dyDescent="0.25">
      <c r="A6" s="248"/>
      <c r="B6" s="249"/>
      <c r="C6" s="250"/>
    </row>
    <row r="7" spans="1:3" s="247" customFormat="1" x14ac:dyDescent="0.25">
      <c r="A7" s="248"/>
      <c r="B7" s="249"/>
      <c r="C7" s="250"/>
    </row>
    <row r="8" spans="1:3" s="247" customFormat="1" x14ac:dyDescent="0.25">
      <c r="A8" s="248"/>
      <c r="B8" s="249"/>
      <c r="C8" s="250"/>
    </row>
    <row r="9" spans="1:3" s="247" customFormat="1" x14ac:dyDescent="0.25">
      <c r="A9" s="248"/>
      <c r="B9" s="249"/>
      <c r="C9" s="250"/>
    </row>
    <row r="10" spans="1:3" s="247" customFormat="1" x14ac:dyDescent="0.25">
      <c r="A10" s="248"/>
      <c r="B10" s="249"/>
      <c r="C10" s="250"/>
    </row>
    <row r="11" spans="1:3" s="247" customFormat="1" x14ac:dyDescent="0.25">
      <c r="A11" s="248"/>
      <c r="B11" s="249"/>
      <c r="C11" s="250"/>
    </row>
    <row r="12" spans="1:3" s="247" customFormat="1" x14ac:dyDescent="0.25">
      <c r="A12" s="248"/>
      <c r="B12" s="249"/>
      <c r="C12" s="250"/>
    </row>
    <row r="13" spans="1:3" s="247" customFormat="1" x14ac:dyDescent="0.25">
      <c r="A13" s="248"/>
      <c r="B13" s="249"/>
      <c r="C13" s="250"/>
    </row>
    <row r="14" spans="1:3" s="247" customFormat="1" x14ac:dyDescent="0.25">
      <c r="A14" s="248"/>
      <c r="B14" s="249"/>
      <c r="C14" s="250"/>
    </row>
    <row r="15" spans="1:3" s="247" customFormat="1" x14ac:dyDescent="0.25">
      <c r="A15" s="248"/>
      <c r="B15" s="249"/>
      <c r="C15" s="250"/>
    </row>
    <row r="16" spans="1:3" s="247" customFormat="1" x14ac:dyDescent="0.25">
      <c r="A16" s="248"/>
      <c r="B16" s="249"/>
      <c r="C16" s="250"/>
    </row>
    <row r="17" spans="1:3" s="247" customFormat="1" x14ac:dyDescent="0.25">
      <c r="A17" s="248"/>
      <c r="B17" s="249"/>
      <c r="C17" s="250"/>
    </row>
    <row r="18" spans="1:3" s="247" customFormat="1" x14ac:dyDescent="0.25">
      <c r="A18" s="248"/>
      <c r="B18" s="249"/>
      <c r="C18" s="250"/>
    </row>
    <row r="19" spans="1:3" s="247" customFormat="1" x14ac:dyDescent="0.25">
      <c r="A19" s="248"/>
      <c r="B19" s="249"/>
      <c r="C19" s="250"/>
    </row>
    <row r="20" spans="1:3" s="247" customFormat="1" x14ac:dyDescent="0.25">
      <c r="A20" s="248"/>
      <c r="B20" s="249"/>
      <c r="C20" s="250"/>
    </row>
    <row r="21" spans="1:3" s="247" customFormat="1" x14ac:dyDescent="0.25">
      <c r="A21" s="248"/>
      <c r="B21" s="249"/>
      <c r="C21" s="250"/>
    </row>
    <row r="22" spans="1:3" s="247" customFormat="1" x14ac:dyDescent="0.25">
      <c r="A22" s="248"/>
      <c r="B22" s="249"/>
      <c r="C22" s="250"/>
    </row>
    <row r="23" spans="1:3" s="247" customFormat="1" x14ac:dyDescent="0.25">
      <c r="A23" s="248"/>
      <c r="B23" s="249"/>
      <c r="C23" s="250"/>
    </row>
    <row r="24" spans="1:3" s="247" customFormat="1" x14ac:dyDescent="0.25">
      <c r="A24" s="248"/>
      <c r="B24" s="249"/>
      <c r="C24" s="250"/>
    </row>
    <row r="25" spans="1:3" s="247" customFormat="1" x14ac:dyDescent="0.25">
      <c r="A25" s="248"/>
      <c r="B25" s="249"/>
      <c r="C25" s="250"/>
    </row>
    <row r="26" spans="1:3" s="247" customFormat="1" x14ac:dyDescent="0.25">
      <c r="A26" s="248"/>
      <c r="B26" s="249"/>
      <c r="C26" s="250"/>
    </row>
    <row r="27" spans="1:3" s="247" customFormat="1" x14ac:dyDescent="0.25">
      <c r="A27" s="248"/>
      <c r="B27" s="249"/>
      <c r="C27" s="250"/>
    </row>
    <row r="28" spans="1:3" x14ac:dyDescent="0.25">
      <c r="A28" s="251"/>
      <c r="B28" s="252"/>
      <c r="C28" s="253"/>
    </row>
    <row r="29" spans="1:3" x14ac:dyDescent="0.25">
      <c r="A29" s="254"/>
      <c r="B29" s="254"/>
      <c r="C29" s="255"/>
    </row>
    <row r="30" spans="1:3" x14ac:dyDescent="0.25">
      <c r="A30" s="254"/>
      <c r="B30" s="254"/>
      <c r="C30" s="255"/>
    </row>
    <row r="31" spans="1:3" x14ac:dyDescent="0.25">
      <c r="A31" s="254"/>
      <c r="B31" s="254"/>
      <c r="C31" s="255"/>
    </row>
    <row r="32" spans="1:3" x14ac:dyDescent="0.25">
      <c r="A32" s="254"/>
      <c r="B32" s="254"/>
      <c r="C32" s="255"/>
    </row>
    <row r="33" spans="1:3" x14ac:dyDescent="0.25">
      <c r="A33" s="255"/>
      <c r="B33" s="255"/>
      <c r="C33" s="255"/>
    </row>
    <row r="34" spans="1:3" x14ac:dyDescent="0.25">
      <c r="A34" s="255"/>
      <c r="B34" s="255"/>
      <c r="C34" s="255"/>
    </row>
    <row r="35" spans="1:3" x14ac:dyDescent="0.25">
      <c r="A35" s="255"/>
      <c r="B35" s="255"/>
      <c r="C35" s="255"/>
    </row>
    <row r="36" spans="1:3" x14ac:dyDescent="0.25">
      <c r="A36" s="255"/>
      <c r="B36" s="255"/>
      <c r="C36" s="255"/>
    </row>
    <row r="37" spans="1:3" x14ac:dyDescent="0.25">
      <c r="A37" s="255"/>
      <c r="B37" s="255"/>
      <c r="C37" s="255"/>
    </row>
    <row r="38" spans="1:3" x14ac:dyDescent="0.25">
      <c r="A38" s="255"/>
      <c r="B38" s="255"/>
      <c r="C38" s="255"/>
    </row>
    <row r="39" spans="1:3" x14ac:dyDescent="0.25">
      <c r="A39" s="255"/>
      <c r="B39" s="255"/>
      <c r="C39" s="255"/>
    </row>
    <row r="40" spans="1:3" x14ac:dyDescent="0.25">
      <c r="A40" s="255"/>
      <c r="B40" s="255"/>
      <c r="C40" s="255"/>
    </row>
    <row r="41" spans="1:3" x14ac:dyDescent="0.25">
      <c r="A41" s="255"/>
      <c r="B41" s="255"/>
      <c r="C41" s="255"/>
    </row>
    <row r="42" spans="1:3" x14ac:dyDescent="0.25">
      <c r="A42" s="255"/>
      <c r="B42" s="255"/>
      <c r="C42" s="255"/>
    </row>
    <row r="43" spans="1:3" x14ac:dyDescent="0.25">
      <c r="A43" s="255"/>
      <c r="B43" s="255"/>
      <c r="C43" s="255"/>
    </row>
    <row r="44" spans="1:3" x14ac:dyDescent="0.25">
      <c r="A44" s="255"/>
      <c r="B44" s="255"/>
      <c r="C44" s="255"/>
    </row>
    <row r="45" spans="1:3" x14ac:dyDescent="0.25">
      <c r="A45" s="255"/>
      <c r="B45" s="255"/>
      <c r="C45" s="255"/>
    </row>
    <row r="46" spans="1:3" x14ac:dyDescent="0.25">
      <c r="A46" s="255"/>
      <c r="B46" s="255"/>
      <c r="C46" s="255"/>
    </row>
    <row r="47" spans="1:3" x14ac:dyDescent="0.25">
      <c r="A47" s="255"/>
      <c r="B47" s="255"/>
      <c r="C47" s="255"/>
    </row>
    <row r="48" spans="1:3" x14ac:dyDescent="0.25">
      <c r="A48" s="255"/>
      <c r="B48" s="255"/>
      <c r="C48" s="255"/>
    </row>
    <row r="49" spans="1:3" x14ac:dyDescent="0.25">
      <c r="A49" s="255"/>
      <c r="B49" s="255"/>
      <c r="C49" s="255"/>
    </row>
    <row r="50" spans="1:3" x14ac:dyDescent="0.25">
      <c r="A50" s="255"/>
      <c r="B50" s="255"/>
      <c r="C50" s="255"/>
    </row>
    <row r="51" spans="1:3" x14ac:dyDescent="0.25">
      <c r="A51" s="255"/>
      <c r="B51" s="255"/>
      <c r="C51" s="255"/>
    </row>
    <row r="52" spans="1:3" x14ac:dyDescent="0.25">
      <c r="A52" s="255"/>
      <c r="B52" s="255"/>
      <c r="C52" s="255"/>
    </row>
    <row r="53" spans="1:3" x14ac:dyDescent="0.25">
      <c r="A53" s="255"/>
      <c r="B53" s="255"/>
      <c r="C53" s="255"/>
    </row>
    <row r="54" spans="1:3" x14ac:dyDescent="0.25">
      <c r="A54" s="255"/>
      <c r="B54" s="255"/>
      <c r="C54" s="255"/>
    </row>
    <row r="55" spans="1:3" x14ac:dyDescent="0.25">
      <c r="A55" s="255"/>
      <c r="B55" s="255"/>
      <c r="C55" s="255"/>
    </row>
    <row r="56" spans="1:3" x14ac:dyDescent="0.25">
      <c r="A56" s="255"/>
      <c r="B56" s="255"/>
      <c r="C56" s="255"/>
    </row>
    <row r="57" spans="1:3" x14ac:dyDescent="0.25">
      <c r="A57" s="255"/>
      <c r="B57" s="255"/>
      <c r="C57" s="255"/>
    </row>
    <row r="58" spans="1:3" x14ac:dyDescent="0.25">
      <c r="A58" s="255"/>
      <c r="B58" s="255"/>
      <c r="C58" s="255"/>
    </row>
    <row r="59" spans="1:3" x14ac:dyDescent="0.25">
      <c r="A59" s="255"/>
      <c r="B59" s="255"/>
      <c r="C59" s="255"/>
    </row>
    <row r="60" spans="1:3" x14ac:dyDescent="0.25">
      <c r="A60" s="255"/>
      <c r="B60" s="255"/>
      <c r="C60" s="255"/>
    </row>
    <row r="61" spans="1:3" x14ac:dyDescent="0.25">
      <c r="A61" s="255"/>
      <c r="B61" s="255"/>
      <c r="C61" s="255"/>
    </row>
    <row r="62" spans="1:3" x14ac:dyDescent="0.25">
      <c r="A62" s="255"/>
      <c r="B62" s="255"/>
      <c r="C62" s="255"/>
    </row>
    <row r="63" spans="1:3" x14ac:dyDescent="0.25">
      <c r="A63" s="255"/>
      <c r="B63" s="255"/>
      <c r="C63" s="255"/>
    </row>
    <row r="64" spans="1:3" x14ac:dyDescent="0.25">
      <c r="A64" s="255"/>
      <c r="B64" s="255"/>
      <c r="C64" s="255"/>
    </row>
    <row r="65" spans="1:3" x14ac:dyDescent="0.25">
      <c r="A65" s="255"/>
      <c r="B65" s="255"/>
      <c r="C65" s="255"/>
    </row>
    <row r="66" spans="1:3" x14ac:dyDescent="0.25">
      <c r="A66" s="255"/>
      <c r="B66" s="255"/>
      <c r="C66" s="255"/>
    </row>
    <row r="67" spans="1:3" x14ac:dyDescent="0.25">
      <c r="A67" s="255"/>
      <c r="B67" s="255"/>
      <c r="C67" s="255"/>
    </row>
    <row r="68" spans="1:3" x14ac:dyDescent="0.25">
      <c r="A68" s="255"/>
      <c r="B68" s="255"/>
      <c r="C68" s="255"/>
    </row>
    <row r="69" spans="1:3" x14ac:dyDescent="0.25">
      <c r="A69" s="255"/>
      <c r="B69" s="255"/>
      <c r="C69" s="255"/>
    </row>
    <row r="70" spans="1:3" x14ac:dyDescent="0.25">
      <c r="A70" s="255"/>
      <c r="B70" s="255"/>
      <c r="C70" s="255"/>
    </row>
    <row r="71" spans="1:3" x14ac:dyDescent="0.25">
      <c r="A71" s="255"/>
      <c r="B71" s="255"/>
      <c r="C71" s="255"/>
    </row>
    <row r="72" spans="1:3" x14ac:dyDescent="0.25">
      <c r="A72" s="255"/>
      <c r="B72" s="255"/>
      <c r="C72" s="255"/>
    </row>
    <row r="73" spans="1:3" x14ac:dyDescent="0.25">
      <c r="A73" s="255"/>
      <c r="B73" s="255"/>
      <c r="C73" s="255"/>
    </row>
    <row r="74" spans="1:3" x14ac:dyDescent="0.25">
      <c r="A74" s="255"/>
      <c r="B74" s="255"/>
      <c r="C74" s="255"/>
    </row>
    <row r="75" spans="1:3" x14ac:dyDescent="0.25">
      <c r="A75" s="255"/>
      <c r="B75" s="255"/>
      <c r="C75" s="255"/>
    </row>
    <row r="76" spans="1:3" x14ac:dyDescent="0.25">
      <c r="A76" s="255"/>
      <c r="B76" s="255"/>
      <c r="C76" s="255"/>
    </row>
    <row r="77" spans="1:3" x14ac:dyDescent="0.25">
      <c r="A77" s="255"/>
      <c r="B77" s="255"/>
      <c r="C77" s="255"/>
    </row>
    <row r="78" spans="1:3" x14ac:dyDescent="0.25">
      <c r="A78" s="255"/>
      <c r="B78" s="255"/>
      <c r="C78" s="255"/>
    </row>
    <row r="79" spans="1:3" x14ac:dyDescent="0.25">
      <c r="A79" s="255"/>
      <c r="B79" s="255"/>
      <c r="C79" s="255"/>
    </row>
    <row r="80" spans="1:3" x14ac:dyDescent="0.25">
      <c r="A80" s="255"/>
      <c r="B80" s="255"/>
      <c r="C80" s="255"/>
    </row>
    <row r="81" spans="1:3" x14ac:dyDescent="0.25">
      <c r="A81" s="255"/>
      <c r="B81" s="255"/>
      <c r="C81" s="255"/>
    </row>
    <row r="82" spans="1:3" x14ac:dyDescent="0.25">
      <c r="A82" s="255"/>
      <c r="B82" s="255"/>
      <c r="C82" s="255"/>
    </row>
    <row r="83" spans="1:3" x14ac:dyDescent="0.25">
      <c r="A83" s="255"/>
      <c r="B83" s="255"/>
      <c r="C83" s="255"/>
    </row>
    <row r="84" spans="1:3" x14ac:dyDescent="0.25">
      <c r="A84" s="255"/>
      <c r="B84" s="255"/>
      <c r="C84" s="255"/>
    </row>
    <row r="85" spans="1:3" x14ac:dyDescent="0.25">
      <c r="A85" s="255"/>
      <c r="B85" s="255"/>
      <c r="C85" s="255"/>
    </row>
    <row r="86" spans="1:3" x14ac:dyDescent="0.25">
      <c r="A86" s="255"/>
      <c r="B86" s="255"/>
      <c r="C86" s="255"/>
    </row>
    <row r="87" spans="1:3" x14ac:dyDescent="0.25">
      <c r="A87" s="255"/>
      <c r="B87" s="255"/>
      <c r="C87" s="255"/>
    </row>
    <row r="88" spans="1:3" x14ac:dyDescent="0.25">
      <c r="A88" s="255"/>
      <c r="B88" s="255"/>
      <c r="C88" s="255"/>
    </row>
    <row r="89" spans="1:3" x14ac:dyDescent="0.25">
      <c r="A89" s="255"/>
      <c r="B89" s="255"/>
      <c r="C89" s="255"/>
    </row>
    <row r="90" spans="1:3" x14ac:dyDescent="0.25">
      <c r="A90" s="255"/>
      <c r="B90" s="255"/>
      <c r="C90" s="255"/>
    </row>
    <row r="91" spans="1:3" x14ac:dyDescent="0.25">
      <c r="A91" s="255"/>
      <c r="B91" s="255"/>
      <c r="C91" s="255"/>
    </row>
    <row r="92" spans="1:3" x14ac:dyDescent="0.25">
      <c r="A92" s="255"/>
      <c r="B92" s="255"/>
      <c r="C92" s="255"/>
    </row>
    <row r="93" spans="1:3" x14ac:dyDescent="0.25">
      <c r="A93" s="255"/>
      <c r="B93" s="255"/>
      <c r="C93" s="255"/>
    </row>
    <row r="94" spans="1:3" x14ac:dyDescent="0.25">
      <c r="A94" s="255"/>
      <c r="B94" s="255"/>
      <c r="C94" s="255"/>
    </row>
    <row r="95" spans="1:3" x14ac:dyDescent="0.25">
      <c r="A95" s="255"/>
      <c r="B95" s="255"/>
      <c r="C95" s="255"/>
    </row>
    <row r="96" spans="1:3" x14ac:dyDescent="0.25">
      <c r="A96" s="255"/>
      <c r="B96" s="255"/>
      <c r="C96" s="255"/>
    </row>
    <row r="97" spans="1:3" x14ac:dyDescent="0.25">
      <c r="A97" s="255"/>
      <c r="B97" s="255"/>
      <c r="C97" s="255"/>
    </row>
    <row r="98" spans="1:3" x14ac:dyDescent="0.25">
      <c r="A98" s="255"/>
      <c r="B98" s="255"/>
      <c r="C98" s="255"/>
    </row>
    <row r="99" spans="1:3" x14ac:dyDescent="0.25">
      <c r="A99" s="255"/>
      <c r="B99" s="255"/>
      <c r="C99" s="255"/>
    </row>
    <row r="100" spans="1:3" x14ac:dyDescent="0.25">
      <c r="A100" s="255"/>
      <c r="B100" s="255"/>
      <c r="C100" s="255"/>
    </row>
    <row r="101" spans="1:3" x14ac:dyDescent="0.25">
      <c r="A101" s="255"/>
      <c r="B101" s="255"/>
      <c r="C101" s="255"/>
    </row>
    <row r="102" spans="1:3" x14ac:dyDescent="0.25">
      <c r="A102" s="255"/>
      <c r="B102" s="255"/>
      <c r="C102" s="255"/>
    </row>
    <row r="103" spans="1:3" x14ac:dyDescent="0.25">
      <c r="A103" s="255"/>
      <c r="B103" s="255"/>
      <c r="C103" s="255"/>
    </row>
    <row r="104" spans="1:3" x14ac:dyDescent="0.25">
      <c r="A104" s="255"/>
      <c r="B104" s="255"/>
      <c r="C104" s="255"/>
    </row>
    <row r="105" spans="1:3" x14ac:dyDescent="0.25">
      <c r="A105" s="255"/>
      <c r="B105" s="255"/>
      <c r="C105" s="255"/>
    </row>
    <row r="106" spans="1:3" x14ac:dyDescent="0.25">
      <c r="A106" s="255"/>
      <c r="B106" s="255"/>
      <c r="C106" s="255"/>
    </row>
    <row r="107" spans="1:3" x14ac:dyDescent="0.25">
      <c r="A107" s="255"/>
      <c r="B107" s="255"/>
      <c r="C107" s="255"/>
    </row>
    <row r="108" spans="1:3" x14ac:dyDescent="0.25">
      <c r="A108" s="255"/>
      <c r="B108" s="255"/>
      <c r="C108" s="255"/>
    </row>
    <row r="109" spans="1:3" x14ac:dyDescent="0.25">
      <c r="A109" s="255"/>
      <c r="B109" s="255"/>
      <c r="C109" s="255"/>
    </row>
    <row r="110" spans="1:3" x14ac:dyDescent="0.25">
      <c r="A110" s="255"/>
      <c r="B110" s="255"/>
      <c r="C110" s="255"/>
    </row>
    <row r="111" spans="1:3" x14ac:dyDescent="0.25">
      <c r="A111" s="255"/>
      <c r="B111" s="255"/>
      <c r="C111" s="255"/>
    </row>
    <row r="112" spans="1:3" x14ac:dyDescent="0.25">
      <c r="A112" s="255"/>
      <c r="B112" s="255"/>
      <c r="C112" s="255"/>
    </row>
    <row r="113" spans="1:3" x14ac:dyDescent="0.25">
      <c r="A113" s="255"/>
      <c r="B113" s="255"/>
      <c r="C113" s="255"/>
    </row>
    <row r="114" spans="1:3" x14ac:dyDescent="0.25">
      <c r="A114" s="255"/>
      <c r="B114" s="255"/>
      <c r="C114" s="255"/>
    </row>
    <row r="115" spans="1:3" x14ac:dyDescent="0.25">
      <c r="A115" s="255"/>
      <c r="B115" s="255"/>
      <c r="C115" s="255"/>
    </row>
    <row r="116" spans="1:3" x14ac:dyDescent="0.25">
      <c r="A116" s="255"/>
      <c r="B116" s="255"/>
      <c r="C116" s="255"/>
    </row>
    <row r="117" spans="1:3" x14ac:dyDescent="0.25">
      <c r="A117" s="255"/>
      <c r="B117" s="255"/>
      <c r="C117" s="255"/>
    </row>
    <row r="118" spans="1:3" x14ac:dyDescent="0.25">
      <c r="A118" s="255"/>
      <c r="B118" s="255"/>
      <c r="C118" s="255"/>
    </row>
    <row r="119" spans="1:3" x14ac:dyDescent="0.25">
      <c r="A119" s="255"/>
      <c r="B119" s="255"/>
      <c r="C119" s="255"/>
    </row>
    <row r="120" spans="1:3" x14ac:dyDescent="0.25">
      <c r="A120" s="255"/>
      <c r="B120" s="255"/>
      <c r="C120" s="255"/>
    </row>
    <row r="121" spans="1:3" x14ac:dyDescent="0.25">
      <c r="A121" s="255"/>
      <c r="B121" s="255"/>
      <c r="C121" s="255"/>
    </row>
    <row r="122" spans="1:3" x14ac:dyDescent="0.25">
      <c r="A122" s="255"/>
      <c r="B122" s="255"/>
      <c r="C122" s="255"/>
    </row>
    <row r="123" spans="1:3" x14ac:dyDescent="0.25">
      <c r="A123" s="255"/>
      <c r="B123" s="255"/>
      <c r="C123" s="255"/>
    </row>
    <row r="124" spans="1:3" x14ac:dyDescent="0.25">
      <c r="A124" s="255"/>
      <c r="B124" s="255"/>
      <c r="C124" s="255"/>
    </row>
    <row r="125" spans="1:3" x14ac:dyDescent="0.25">
      <c r="A125" s="255"/>
      <c r="B125" s="255"/>
      <c r="C125" s="255"/>
    </row>
    <row r="126" spans="1:3" x14ac:dyDescent="0.25">
      <c r="A126" s="255"/>
      <c r="B126" s="255"/>
      <c r="C126" s="255"/>
    </row>
    <row r="127" spans="1:3" x14ac:dyDescent="0.25">
      <c r="A127" s="255"/>
      <c r="B127" s="255"/>
      <c r="C127" s="255"/>
    </row>
    <row r="128" spans="1:3" x14ac:dyDescent="0.25">
      <c r="A128" s="255"/>
      <c r="B128" s="255"/>
      <c r="C128" s="255"/>
    </row>
    <row r="129" spans="1:3" x14ac:dyDescent="0.25">
      <c r="A129" s="255"/>
      <c r="B129" s="255"/>
      <c r="C129" s="255"/>
    </row>
    <row r="130" spans="1:3" x14ac:dyDescent="0.25">
      <c r="A130" s="255"/>
      <c r="B130" s="255"/>
      <c r="C130" s="255"/>
    </row>
    <row r="131" spans="1:3" x14ac:dyDescent="0.25">
      <c r="A131" s="255"/>
      <c r="B131" s="255"/>
      <c r="C131" s="255"/>
    </row>
    <row r="132" spans="1:3" x14ac:dyDescent="0.25">
      <c r="A132" s="255"/>
      <c r="B132" s="255"/>
      <c r="C132" s="255"/>
    </row>
    <row r="133" spans="1:3" x14ac:dyDescent="0.25">
      <c r="A133" s="255"/>
      <c r="B133" s="255"/>
      <c r="C133" s="255"/>
    </row>
    <row r="134" spans="1:3" x14ac:dyDescent="0.25">
      <c r="A134" s="255"/>
      <c r="B134" s="255"/>
      <c r="C134" s="255"/>
    </row>
    <row r="135" spans="1:3" x14ac:dyDescent="0.25">
      <c r="A135" s="255"/>
      <c r="B135" s="255"/>
      <c r="C135" s="255"/>
    </row>
    <row r="136" spans="1:3" x14ac:dyDescent="0.25">
      <c r="A136" s="255"/>
      <c r="B136" s="255"/>
      <c r="C136" s="255"/>
    </row>
    <row r="137" spans="1:3" x14ac:dyDescent="0.25">
      <c r="A137" s="255"/>
      <c r="B137" s="255"/>
      <c r="C137" s="255"/>
    </row>
    <row r="138" spans="1:3" x14ac:dyDescent="0.25">
      <c r="A138" s="255"/>
      <c r="B138" s="255"/>
      <c r="C138" s="255"/>
    </row>
    <row r="139" spans="1:3" x14ac:dyDescent="0.25">
      <c r="A139" s="255"/>
      <c r="B139" s="255"/>
      <c r="C139" s="255"/>
    </row>
    <row r="140" spans="1:3" x14ac:dyDescent="0.25">
      <c r="A140" s="255"/>
      <c r="B140" s="255"/>
      <c r="C140" s="255"/>
    </row>
    <row r="141" spans="1:3" x14ac:dyDescent="0.25">
      <c r="A141" s="255"/>
      <c r="B141" s="255"/>
      <c r="C141" s="255"/>
    </row>
    <row r="142" spans="1:3" x14ac:dyDescent="0.25">
      <c r="A142" s="255"/>
      <c r="B142" s="255"/>
      <c r="C142" s="255"/>
    </row>
    <row r="143" spans="1:3" x14ac:dyDescent="0.25">
      <c r="A143" s="255"/>
      <c r="B143" s="255"/>
      <c r="C143" s="255"/>
    </row>
    <row r="144" spans="1:3" x14ac:dyDescent="0.25">
      <c r="A144" s="255"/>
      <c r="B144" s="255"/>
      <c r="C144" s="255"/>
    </row>
    <row r="145" spans="1:3" x14ac:dyDescent="0.25">
      <c r="A145" s="255"/>
      <c r="B145" s="255"/>
      <c r="C145" s="255"/>
    </row>
    <row r="146" spans="1:3" x14ac:dyDescent="0.25">
      <c r="A146" s="255"/>
      <c r="B146" s="255"/>
      <c r="C146" s="255"/>
    </row>
    <row r="147" spans="1:3" x14ac:dyDescent="0.25">
      <c r="A147" s="255"/>
      <c r="B147" s="255"/>
      <c r="C147" s="255"/>
    </row>
    <row r="148" spans="1:3" x14ac:dyDescent="0.25">
      <c r="A148" s="255"/>
      <c r="B148" s="255"/>
      <c r="C148" s="255"/>
    </row>
    <row r="149" spans="1:3" x14ac:dyDescent="0.25">
      <c r="A149" s="255"/>
      <c r="B149" s="255"/>
      <c r="C149" s="255"/>
    </row>
    <row r="150" spans="1:3" x14ac:dyDescent="0.25">
      <c r="A150" s="255"/>
      <c r="B150" s="255"/>
      <c r="C150" s="255"/>
    </row>
    <row r="151" spans="1:3" x14ac:dyDescent="0.25">
      <c r="A151" s="255"/>
      <c r="B151" s="255"/>
      <c r="C151" s="255"/>
    </row>
    <row r="152" spans="1:3" x14ac:dyDescent="0.25">
      <c r="A152" s="255"/>
      <c r="B152" s="255"/>
      <c r="C152" s="255"/>
    </row>
    <row r="153" spans="1:3" x14ac:dyDescent="0.25">
      <c r="A153" s="255"/>
      <c r="B153" s="255"/>
      <c r="C153" s="255"/>
    </row>
    <row r="154" spans="1:3" x14ac:dyDescent="0.25">
      <c r="A154" s="255"/>
      <c r="B154" s="255"/>
      <c r="C154" s="255"/>
    </row>
    <row r="155" spans="1:3" x14ac:dyDescent="0.25">
      <c r="A155" s="255"/>
      <c r="B155" s="255"/>
      <c r="C155" s="255"/>
    </row>
    <row r="156" spans="1:3" x14ac:dyDescent="0.25">
      <c r="A156" s="255"/>
      <c r="B156" s="255"/>
      <c r="C156" s="255"/>
    </row>
    <row r="157" spans="1:3" x14ac:dyDescent="0.25">
      <c r="A157" s="255"/>
      <c r="B157" s="255"/>
      <c r="C157" s="255"/>
    </row>
    <row r="158" spans="1:3" x14ac:dyDescent="0.25">
      <c r="A158" s="255"/>
      <c r="B158" s="255"/>
      <c r="C158" s="255"/>
    </row>
    <row r="159" spans="1:3" x14ac:dyDescent="0.25">
      <c r="A159" s="255"/>
      <c r="B159" s="255"/>
      <c r="C159" s="255"/>
    </row>
    <row r="160" spans="1:3" x14ac:dyDescent="0.25">
      <c r="A160" s="255"/>
      <c r="B160" s="255"/>
      <c r="C160" s="255"/>
    </row>
    <row r="161" spans="1:3" x14ac:dyDescent="0.25">
      <c r="A161" s="255"/>
      <c r="B161" s="255"/>
      <c r="C161" s="255"/>
    </row>
    <row r="162" spans="1:3" x14ac:dyDescent="0.25">
      <c r="A162" s="255"/>
      <c r="B162" s="255"/>
      <c r="C162" s="255"/>
    </row>
    <row r="163" spans="1:3" x14ac:dyDescent="0.25">
      <c r="A163" s="255"/>
      <c r="B163" s="255"/>
      <c r="C163" s="255"/>
    </row>
    <row r="164" spans="1:3" x14ac:dyDescent="0.25">
      <c r="A164" s="255"/>
      <c r="B164" s="255"/>
      <c r="C164" s="255"/>
    </row>
    <row r="165" spans="1:3" x14ac:dyDescent="0.25">
      <c r="A165" s="255"/>
      <c r="B165" s="255"/>
      <c r="C165" s="255"/>
    </row>
    <row r="166" spans="1:3" x14ac:dyDescent="0.25">
      <c r="A166" s="255"/>
      <c r="B166" s="255"/>
      <c r="C166" s="255"/>
    </row>
    <row r="167" spans="1:3" x14ac:dyDescent="0.25">
      <c r="A167" s="255"/>
      <c r="B167" s="255"/>
      <c r="C167" s="255"/>
    </row>
    <row r="168" spans="1:3" x14ac:dyDescent="0.25">
      <c r="A168" s="255"/>
      <c r="B168" s="255"/>
      <c r="C168" s="255"/>
    </row>
    <row r="169" spans="1:3" x14ac:dyDescent="0.25">
      <c r="A169" s="255"/>
      <c r="B169" s="255"/>
      <c r="C169" s="255"/>
    </row>
    <row r="170" spans="1:3" x14ac:dyDescent="0.25">
      <c r="A170" s="255"/>
      <c r="B170" s="255"/>
      <c r="C170" s="255"/>
    </row>
    <row r="171" spans="1:3" x14ac:dyDescent="0.25">
      <c r="A171" s="255"/>
      <c r="B171" s="255"/>
      <c r="C171" s="255"/>
    </row>
    <row r="172" spans="1:3" x14ac:dyDescent="0.25">
      <c r="A172" s="255"/>
      <c r="B172" s="255"/>
      <c r="C172" s="255"/>
    </row>
    <row r="173" spans="1:3" x14ac:dyDescent="0.25">
      <c r="A173" s="255"/>
      <c r="B173" s="255"/>
      <c r="C173" s="255"/>
    </row>
    <row r="174" spans="1:3" x14ac:dyDescent="0.25">
      <c r="A174" s="255"/>
      <c r="B174" s="255"/>
      <c r="C174" s="255"/>
    </row>
    <row r="175" spans="1:3" x14ac:dyDescent="0.25">
      <c r="A175" s="255"/>
      <c r="B175" s="255"/>
      <c r="C175" s="255"/>
    </row>
    <row r="176" spans="1:3" x14ac:dyDescent="0.25">
      <c r="A176" s="255"/>
      <c r="B176" s="255"/>
      <c r="C176" s="255"/>
    </row>
    <row r="177" spans="1:3" x14ac:dyDescent="0.25">
      <c r="A177" s="255"/>
      <c r="B177" s="255"/>
      <c r="C177" s="255"/>
    </row>
    <row r="178" spans="1:3" x14ac:dyDescent="0.25">
      <c r="A178" s="255"/>
      <c r="B178" s="255"/>
      <c r="C178" s="255"/>
    </row>
    <row r="179" spans="1:3" x14ac:dyDescent="0.25">
      <c r="A179" s="255"/>
      <c r="B179" s="255"/>
      <c r="C179" s="255"/>
    </row>
    <row r="180" spans="1:3" x14ac:dyDescent="0.25">
      <c r="A180" s="255"/>
      <c r="B180" s="255"/>
      <c r="C180" s="255"/>
    </row>
    <row r="181" spans="1:3" x14ac:dyDescent="0.25">
      <c r="A181" s="255"/>
      <c r="B181" s="255"/>
      <c r="C181" s="255"/>
    </row>
    <row r="182" spans="1:3" x14ac:dyDescent="0.25">
      <c r="A182" s="255"/>
      <c r="B182" s="255"/>
      <c r="C182" s="255"/>
    </row>
    <row r="183" spans="1:3" x14ac:dyDescent="0.25">
      <c r="A183" s="255"/>
      <c r="B183" s="255"/>
      <c r="C183" s="255"/>
    </row>
    <row r="184" spans="1:3" x14ac:dyDescent="0.25">
      <c r="A184" s="255"/>
      <c r="B184" s="255"/>
      <c r="C184" s="255"/>
    </row>
    <row r="185" spans="1:3" x14ac:dyDescent="0.25">
      <c r="A185" s="255"/>
      <c r="B185" s="255"/>
      <c r="C185" s="255"/>
    </row>
    <row r="186" spans="1:3" x14ac:dyDescent="0.25">
      <c r="A186" s="255"/>
      <c r="B186" s="255"/>
      <c r="C186" s="255"/>
    </row>
    <row r="187" spans="1:3" x14ac:dyDescent="0.25">
      <c r="A187" s="255"/>
      <c r="B187" s="255"/>
      <c r="C187" s="255"/>
    </row>
    <row r="188" spans="1:3" x14ac:dyDescent="0.25">
      <c r="A188" s="255"/>
      <c r="B188" s="255"/>
      <c r="C188" s="255"/>
    </row>
    <row r="189" spans="1:3" x14ac:dyDescent="0.25">
      <c r="A189" s="255"/>
      <c r="B189" s="255"/>
      <c r="C189" s="255"/>
    </row>
    <row r="190" spans="1:3" x14ac:dyDescent="0.25">
      <c r="A190" s="255"/>
      <c r="B190" s="255"/>
      <c r="C190" s="255"/>
    </row>
    <row r="191" spans="1:3" x14ac:dyDescent="0.25">
      <c r="A191" s="255"/>
      <c r="B191" s="255"/>
      <c r="C191" s="255"/>
    </row>
    <row r="192" spans="1:3" x14ac:dyDescent="0.25">
      <c r="A192" s="255"/>
      <c r="B192" s="255"/>
      <c r="C192" s="255"/>
    </row>
    <row r="193" spans="1:3" x14ac:dyDescent="0.25">
      <c r="A193" s="255"/>
      <c r="B193" s="255"/>
      <c r="C193" s="255"/>
    </row>
    <row r="194" spans="1:3" x14ac:dyDescent="0.25">
      <c r="A194" s="255"/>
      <c r="B194" s="255"/>
      <c r="C194" s="255"/>
    </row>
    <row r="195" spans="1:3" x14ac:dyDescent="0.25">
      <c r="A195" s="255"/>
      <c r="B195" s="255"/>
      <c r="C195" s="255"/>
    </row>
    <row r="196" spans="1:3" x14ac:dyDescent="0.25">
      <c r="A196" s="255"/>
      <c r="B196" s="255"/>
      <c r="C196" s="255"/>
    </row>
    <row r="197" spans="1:3" x14ac:dyDescent="0.25">
      <c r="A197" s="255"/>
      <c r="B197" s="255"/>
      <c r="C197" s="255"/>
    </row>
    <row r="198" spans="1:3" x14ac:dyDescent="0.25">
      <c r="A198" s="255"/>
      <c r="B198" s="255"/>
      <c r="C198" s="255"/>
    </row>
    <row r="199" spans="1:3" x14ac:dyDescent="0.25">
      <c r="A199" s="255"/>
      <c r="B199" s="255"/>
      <c r="C199" s="255"/>
    </row>
    <row r="200" spans="1:3" x14ac:dyDescent="0.25">
      <c r="A200" s="255"/>
      <c r="B200" s="255"/>
      <c r="C200" s="255"/>
    </row>
    <row r="201" spans="1:3" x14ac:dyDescent="0.25">
      <c r="A201" s="255"/>
      <c r="B201" s="255"/>
      <c r="C201" s="255"/>
    </row>
    <row r="202" spans="1:3" x14ac:dyDescent="0.25">
      <c r="A202" s="255"/>
      <c r="B202" s="255"/>
      <c r="C202" s="255"/>
    </row>
    <row r="203" spans="1:3" x14ac:dyDescent="0.25">
      <c r="A203" s="255"/>
      <c r="B203" s="255"/>
      <c r="C203" s="255"/>
    </row>
    <row r="204" spans="1:3" x14ac:dyDescent="0.25">
      <c r="A204" s="255"/>
      <c r="B204" s="255"/>
      <c r="C204" s="255"/>
    </row>
    <row r="205" spans="1:3" x14ac:dyDescent="0.25">
      <c r="A205" s="255"/>
      <c r="B205" s="255"/>
      <c r="C205" s="255"/>
    </row>
    <row r="206" spans="1:3" x14ac:dyDescent="0.25">
      <c r="A206" s="255"/>
      <c r="B206" s="255"/>
      <c r="C206" s="255"/>
    </row>
    <row r="207" spans="1:3" x14ac:dyDescent="0.25">
      <c r="A207" s="255"/>
      <c r="B207" s="255"/>
      <c r="C207" s="255"/>
    </row>
    <row r="208" spans="1:3" x14ac:dyDescent="0.25">
      <c r="A208" s="255"/>
      <c r="B208" s="255"/>
      <c r="C208" s="255"/>
    </row>
    <row r="209" spans="1:3" x14ac:dyDescent="0.25">
      <c r="A209" s="255"/>
      <c r="B209" s="255"/>
      <c r="C209" s="255"/>
    </row>
    <row r="210" spans="1:3" x14ac:dyDescent="0.25">
      <c r="A210" s="255"/>
      <c r="B210" s="255"/>
      <c r="C210" s="255"/>
    </row>
    <row r="211" spans="1:3" x14ac:dyDescent="0.25">
      <c r="A211" s="255"/>
      <c r="B211" s="255"/>
      <c r="C211" s="255"/>
    </row>
    <row r="212" spans="1:3" x14ac:dyDescent="0.25">
      <c r="A212" s="255"/>
      <c r="B212" s="255"/>
      <c r="C212" s="255"/>
    </row>
    <row r="213" spans="1:3" x14ac:dyDescent="0.25">
      <c r="A213" s="255"/>
      <c r="B213" s="255"/>
      <c r="C213" s="255"/>
    </row>
    <row r="214" spans="1:3" x14ac:dyDescent="0.25">
      <c r="A214" s="255"/>
      <c r="B214" s="255"/>
      <c r="C214" s="255"/>
    </row>
    <row r="215" spans="1:3" x14ac:dyDescent="0.25">
      <c r="A215" s="255"/>
      <c r="B215" s="255"/>
      <c r="C215" s="255"/>
    </row>
    <row r="216" spans="1:3" x14ac:dyDescent="0.25">
      <c r="A216" s="255"/>
      <c r="B216" s="255"/>
      <c r="C216" s="255"/>
    </row>
    <row r="217" spans="1:3" x14ac:dyDescent="0.25">
      <c r="A217" s="255"/>
      <c r="B217" s="255"/>
      <c r="C217" s="255"/>
    </row>
    <row r="218" spans="1:3" x14ac:dyDescent="0.25">
      <c r="A218" s="255"/>
      <c r="B218" s="255"/>
      <c r="C218" s="255"/>
    </row>
    <row r="219" spans="1:3" x14ac:dyDescent="0.25">
      <c r="A219" s="255"/>
      <c r="B219" s="255"/>
      <c r="C219" s="255"/>
    </row>
    <row r="220" spans="1:3" x14ac:dyDescent="0.25">
      <c r="A220" s="255"/>
      <c r="B220" s="255"/>
      <c r="C220" s="255"/>
    </row>
    <row r="221" spans="1:3" x14ac:dyDescent="0.25">
      <c r="A221" s="255"/>
      <c r="B221" s="255"/>
      <c r="C221" s="255"/>
    </row>
    <row r="222" spans="1:3" x14ac:dyDescent="0.25">
      <c r="A222" s="255"/>
      <c r="B222" s="255"/>
      <c r="C222" s="255"/>
    </row>
    <row r="223" spans="1:3" x14ac:dyDescent="0.25">
      <c r="A223" s="255"/>
      <c r="B223" s="255"/>
      <c r="C223" s="255"/>
    </row>
    <row r="224" spans="1:3" x14ac:dyDescent="0.25">
      <c r="A224" s="255"/>
      <c r="B224" s="255"/>
      <c r="C224" s="255"/>
    </row>
    <row r="225" spans="1:3" x14ac:dyDescent="0.25">
      <c r="A225" s="255"/>
      <c r="B225" s="255"/>
      <c r="C225" s="255"/>
    </row>
    <row r="226" spans="1:3" x14ac:dyDescent="0.25">
      <c r="A226" s="255"/>
      <c r="B226" s="255"/>
      <c r="C226" s="255"/>
    </row>
    <row r="227" spans="1:3" x14ac:dyDescent="0.25">
      <c r="A227" s="255"/>
      <c r="B227" s="255"/>
      <c r="C227" s="255"/>
    </row>
    <row r="228" spans="1:3" x14ac:dyDescent="0.25">
      <c r="A228" s="255"/>
      <c r="B228" s="255"/>
      <c r="C228" s="255"/>
    </row>
    <row r="229" spans="1:3" x14ac:dyDescent="0.25">
      <c r="A229" s="255"/>
      <c r="B229" s="255"/>
      <c r="C229" s="255"/>
    </row>
    <row r="230" spans="1:3" x14ac:dyDescent="0.25">
      <c r="A230" s="255"/>
      <c r="B230" s="255"/>
      <c r="C230" s="255"/>
    </row>
    <row r="231" spans="1:3" x14ac:dyDescent="0.25">
      <c r="A231" s="255"/>
      <c r="B231" s="255"/>
      <c r="C231" s="255"/>
    </row>
    <row r="232" spans="1:3" x14ac:dyDescent="0.25">
      <c r="A232" s="255"/>
      <c r="B232" s="255"/>
      <c r="C232" s="255"/>
    </row>
    <row r="233" spans="1:3" x14ac:dyDescent="0.25">
      <c r="A233" s="255"/>
      <c r="B233" s="255"/>
      <c r="C233" s="255"/>
    </row>
    <row r="234" spans="1:3" x14ac:dyDescent="0.25">
      <c r="A234" s="255"/>
      <c r="B234" s="255"/>
      <c r="C234" s="255"/>
    </row>
    <row r="235" spans="1:3" x14ac:dyDescent="0.25">
      <c r="A235" s="255"/>
      <c r="B235" s="255"/>
      <c r="C235" s="255"/>
    </row>
    <row r="236" spans="1:3" x14ac:dyDescent="0.25">
      <c r="A236" s="255"/>
      <c r="B236" s="255"/>
      <c r="C236" s="255"/>
    </row>
    <row r="237" spans="1:3" x14ac:dyDescent="0.25">
      <c r="A237" s="255"/>
      <c r="B237" s="255"/>
      <c r="C237" s="255"/>
    </row>
    <row r="238" spans="1:3" x14ac:dyDescent="0.25">
      <c r="A238" s="255"/>
      <c r="B238" s="255"/>
      <c r="C238" s="255"/>
    </row>
    <row r="239" spans="1:3" x14ac:dyDescent="0.25">
      <c r="A239" s="255"/>
      <c r="B239" s="255"/>
      <c r="C239" s="255"/>
    </row>
    <row r="240" spans="1:3" x14ac:dyDescent="0.25">
      <c r="A240" s="255"/>
      <c r="B240" s="255"/>
      <c r="C240" s="255"/>
    </row>
    <row r="241" spans="1:3" x14ac:dyDescent="0.25">
      <c r="A241" s="255"/>
      <c r="B241" s="255"/>
      <c r="C241" s="255"/>
    </row>
    <row r="242" spans="1:3" x14ac:dyDescent="0.25">
      <c r="A242" s="255"/>
      <c r="B242" s="255"/>
      <c r="C242" s="255"/>
    </row>
    <row r="243" spans="1:3" x14ac:dyDescent="0.25">
      <c r="A243" s="255"/>
      <c r="B243" s="255"/>
      <c r="C243" s="255"/>
    </row>
    <row r="244" spans="1:3" x14ac:dyDescent="0.25">
      <c r="A244" s="255"/>
      <c r="B244" s="255"/>
      <c r="C244" s="255"/>
    </row>
    <row r="245" spans="1:3" x14ac:dyDescent="0.25">
      <c r="A245" s="255"/>
      <c r="B245" s="255"/>
      <c r="C245" s="255"/>
    </row>
    <row r="246" spans="1:3" x14ac:dyDescent="0.25">
      <c r="A246" s="255"/>
      <c r="B246" s="255"/>
      <c r="C246" s="255"/>
    </row>
    <row r="247" spans="1:3" x14ac:dyDescent="0.25">
      <c r="A247" s="255"/>
      <c r="B247" s="255"/>
      <c r="C247" s="255"/>
    </row>
    <row r="248" spans="1:3" x14ac:dyDescent="0.25">
      <c r="A248" s="255"/>
      <c r="B248" s="255"/>
      <c r="C248" s="255"/>
    </row>
    <row r="249" spans="1:3" x14ac:dyDescent="0.25">
      <c r="A249" s="255"/>
      <c r="B249" s="255"/>
      <c r="C249" s="255"/>
    </row>
    <row r="250" spans="1:3" x14ac:dyDescent="0.25">
      <c r="A250" s="255"/>
      <c r="B250" s="255"/>
      <c r="C250" s="255"/>
    </row>
    <row r="251" spans="1:3" x14ac:dyDescent="0.25">
      <c r="A251" s="255"/>
      <c r="B251" s="255"/>
      <c r="C251" s="255"/>
    </row>
    <row r="252" spans="1:3" x14ac:dyDescent="0.25">
      <c r="A252" s="255"/>
      <c r="B252" s="255"/>
      <c r="C252" s="255"/>
    </row>
    <row r="253" spans="1:3" x14ac:dyDescent="0.25">
      <c r="A253" s="255"/>
      <c r="B253" s="255"/>
      <c r="C253" s="255"/>
    </row>
    <row r="254" spans="1:3" x14ac:dyDescent="0.25">
      <c r="A254" s="255"/>
      <c r="B254" s="255"/>
      <c r="C254" s="255"/>
    </row>
    <row r="255" spans="1:3" x14ac:dyDescent="0.25">
      <c r="A255" s="255"/>
      <c r="B255" s="255"/>
      <c r="C255" s="255"/>
    </row>
    <row r="256" spans="1:3" x14ac:dyDescent="0.25">
      <c r="A256" s="255"/>
      <c r="B256" s="255"/>
      <c r="C256" s="255"/>
    </row>
    <row r="257" spans="1:3" x14ac:dyDescent="0.25">
      <c r="A257" s="255"/>
      <c r="B257" s="255"/>
      <c r="C257" s="255"/>
    </row>
    <row r="258" spans="1:3" x14ac:dyDescent="0.25">
      <c r="A258" s="255"/>
      <c r="B258" s="255"/>
      <c r="C258" s="255"/>
    </row>
    <row r="259" spans="1:3" x14ac:dyDescent="0.25">
      <c r="A259" s="255"/>
      <c r="B259" s="255"/>
      <c r="C259" s="255"/>
    </row>
    <row r="260" spans="1:3" x14ac:dyDescent="0.25">
      <c r="A260" s="255"/>
      <c r="B260" s="255"/>
      <c r="C260" s="255"/>
    </row>
    <row r="261" spans="1:3" x14ac:dyDescent="0.25">
      <c r="A261" s="255"/>
      <c r="B261" s="255"/>
      <c r="C261" s="255"/>
    </row>
    <row r="262" spans="1:3" x14ac:dyDescent="0.25">
      <c r="A262" s="255"/>
      <c r="B262" s="255"/>
      <c r="C262" s="255"/>
    </row>
    <row r="263" spans="1:3" x14ac:dyDescent="0.25">
      <c r="A263" s="255"/>
      <c r="B263" s="255"/>
      <c r="C263" s="255"/>
    </row>
    <row r="264" spans="1:3" x14ac:dyDescent="0.25">
      <c r="A264" s="255"/>
      <c r="B264" s="255"/>
      <c r="C264" s="255"/>
    </row>
    <row r="265" spans="1:3" x14ac:dyDescent="0.25">
      <c r="A265" s="255"/>
      <c r="B265" s="255"/>
      <c r="C265" s="255"/>
    </row>
    <row r="266" spans="1:3" x14ac:dyDescent="0.25">
      <c r="A266" s="255"/>
      <c r="B266" s="255"/>
      <c r="C266" s="255"/>
    </row>
    <row r="267" spans="1:3" x14ac:dyDescent="0.25">
      <c r="A267" s="255"/>
      <c r="B267" s="255"/>
      <c r="C267" s="255"/>
    </row>
  </sheetData>
  <sheetProtection algorithmName="SHA-512" hashValue="zNIkgTS3H7oiWHRo51ew4NNEq5aOEsjh6Kd4NK0J3JKKulGNHIyx7L9AF4dgZ1skoAy2dsMMATqvA693THx0tQ==" saltValue="U+mBUpCbuszCdwy1+fXU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Benchsheet</vt:lpstr>
      <vt:lpstr>Pressure Verification</vt:lpstr>
      <vt:lpstr>Oxygen Sat. Table</vt:lpstr>
      <vt:lpstr>Rev Record</vt:lpstr>
      <vt:lpstr>Benchsheet!Print_Area</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BOD Auto Calculate 4Smps SC GGA</dc:title>
  <dc:creator>Tom Trainor</dc:creator>
  <dc:description>nr149</dc:description>
  <cp:lastModifiedBy>Sijan, Zana Z - DNR</cp:lastModifiedBy>
  <cp:lastPrinted>2021-09-08T00:24:51Z</cp:lastPrinted>
  <dcterms:created xsi:type="dcterms:W3CDTF">2007-06-12T18:48:24Z</dcterms:created>
  <dcterms:modified xsi:type="dcterms:W3CDTF">2026-03-03T17:49:27Z</dcterms:modified>
</cp:coreProperties>
</file>