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chriske\Desktop\Up Down Load\"/>
    </mc:Choice>
  </mc:AlternateContent>
  <xr:revisionPtr revIDLastSave="0" documentId="13_ncr:1_{04E77824-ED55-409C-A97C-B5D0695FFFD6}" xr6:coauthVersionLast="47" xr6:coauthVersionMax="47" xr10:uidLastSave="{00000000-0000-0000-0000-000000000000}"/>
  <bookViews>
    <workbookView xWindow="-108" yWindow="-108" windowWidth="23256" windowHeight="12456" xr2:uid="{7F4467D3-1205-4C85-ABC1-A02C92A5437B}"/>
  </bookViews>
  <sheets>
    <sheet name="Sheet1" sheetId="1" r:id="rId1"/>
  </sheets>
  <definedNames>
    <definedName name="_xlnm._FilterDatabase" localSheetId="0" hidden="1">Sheet1!$A$1:$X$105</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7" i="1" l="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5" i="1"/>
  <c r="W46"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3" i="1"/>
  <c r="W12" i="1"/>
  <c r="W11" i="1"/>
  <c r="W10" i="1"/>
  <c r="W14" i="1"/>
  <c r="W9" i="1"/>
  <c r="W8" i="1"/>
  <c r="W7" i="1"/>
  <c r="W6" i="1"/>
  <c r="W5" i="1"/>
  <c r="W4" i="1"/>
  <c r="W3" i="1"/>
  <c r="W2" i="1"/>
  <c r="P114" i="1"/>
  <c r="N98" i="1" l="1"/>
  <c r="M98" i="1"/>
  <c r="L98" i="1"/>
  <c r="V99" i="1"/>
  <c r="W98" i="1"/>
  <c r="V98" i="1"/>
  <c r="U98" i="1"/>
  <c r="R98" i="1"/>
  <c r="S98" i="1"/>
  <c r="T98" i="1"/>
</calcChain>
</file>

<file path=xl/sharedStrings.xml><?xml version="1.0" encoding="utf-8"?>
<sst xmlns="http://schemas.openxmlformats.org/spreadsheetml/2006/main" count="653" uniqueCount="393">
  <si>
    <t>Project #</t>
  </si>
  <si>
    <t>Project Score</t>
  </si>
  <si>
    <t>Financial Need Points</t>
  </si>
  <si>
    <t>Total Score</t>
  </si>
  <si>
    <t>CME</t>
  </si>
  <si>
    <t>Project Manager</t>
  </si>
  <si>
    <t>Population</t>
  </si>
  <si>
    <t>MHI</t>
  </si>
  <si>
    <t>Estimated Green Amount</t>
  </si>
  <si>
    <t>4360-11</t>
  </si>
  <si>
    <t>Upgrade WWTP - Phase 2</t>
  </si>
  <si>
    <t>Crawford</t>
  </si>
  <si>
    <t>Zettl</t>
  </si>
  <si>
    <t>Jimenez</t>
  </si>
  <si>
    <t>4121-13</t>
  </si>
  <si>
    <t>OCONTO FALLS, CITY OF</t>
  </si>
  <si>
    <t>Replace and Upgrade Sanitary Sewer System - Columbia Street</t>
  </si>
  <si>
    <t>Oconto</t>
  </si>
  <si>
    <t>Hannes</t>
  </si>
  <si>
    <t>Mills</t>
  </si>
  <si>
    <t>4121-10</t>
  </si>
  <si>
    <t>Construct New Columbia LS/Abandon Hillside LS &amp; Columbia LS</t>
  </si>
  <si>
    <t>4095-13</t>
  </si>
  <si>
    <t>Replace Sanitary Sewer Bluff St (Furnace Branch Bridge to S.T.H. '133)</t>
  </si>
  <si>
    <t>Grant</t>
  </si>
  <si>
    <t>Pope</t>
  </si>
  <si>
    <t>4012-12</t>
  </si>
  <si>
    <t>MAYVILLE, CITY OF</t>
  </si>
  <si>
    <t>Replace Sanitary Sewer - Muzzy &amp; Allen St</t>
  </si>
  <si>
    <t>Dodge</t>
  </si>
  <si>
    <t>Leizinger</t>
  </si>
  <si>
    <t>4012-14</t>
  </si>
  <si>
    <t>Replace Sanitary Sewer - Grove St</t>
  </si>
  <si>
    <t>4019-22</t>
  </si>
  <si>
    <t>Southside Sanitary Interceptor Sewer System - Phases 1 &amp; 2</t>
  </si>
  <si>
    <t>Sheboygan</t>
  </si>
  <si>
    <t>Binder</t>
  </si>
  <si>
    <t>Bolitho</t>
  </si>
  <si>
    <t>4130-17</t>
  </si>
  <si>
    <t>Upgrade WWTP - Construct Tertiary Filtration for Phosphorus</t>
  </si>
  <si>
    <t>Winnebago</t>
  </si>
  <si>
    <t>4038-09</t>
  </si>
  <si>
    <t>GALESVILLE, CITY OF</t>
  </si>
  <si>
    <t>Replace Sanitary Sewer - West Side - Clark Ave &amp; 6th St</t>
  </si>
  <si>
    <t>Trempealeau</t>
  </si>
  <si>
    <t>Cameron</t>
  </si>
  <si>
    <t>Batchelor</t>
  </si>
  <si>
    <t>4451-04</t>
  </si>
  <si>
    <t>RICE LAKE, CITY OF</t>
  </si>
  <si>
    <t>Replace Sanitary Sewer - Phipps Avenue (Allen St to W Messenger St)</t>
  </si>
  <si>
    <t>Barron</t>
  </si>
  <si>
    <t>Andruczyk</t>
  </si>
  <si>
    <t>Olson</t>
  </si>
  <si>
    <t>5099-05</t>
  </si>
  <si>
    <t>MAPLEWOOD SD</t>
  </si>
  <si>
    <t>Regionalization with Forestville - Lift Station &amp; Force Main</t>
  </si>
  <si>
    <t>Door</t>
  </si>
  <si>
    <t>Boelkow</t>
  </si>
  <si>
    <t>4028-22</t>
  </si>
  <si>
    <t>Improve Mixed Liquor Splitter Structure</t>
  </si>
  <si>
    <t>Fond du Lac</t>
  </si>
  <si>
    <t>4734-09</t>
  </si>
  <si>
    <t>OSSEO, CITY OF</t>
  </si>
  <si>
    <t>Sewer Rehab on West Street and Elevator Street</t>
  </si>
  <si>
    <t>Patek</t>
  </si>
  <si>
    <t>4082-06</t>
  </si>
  <si>
    <t>NORWAY SD #1</t>
  </si>
  <si>
    <t>Replace Lift Station 5</t>
  </si>
  <si>
    <t>Racine</t>
  </si>
  <si>
    <t>4669-12</t>
  </si>
  <si>
    <t>THORP, CITY OF</t>
  </si>
  <si>
    <t>Replace SS - Main, Thorp, &amp; Clark Streets</t>
  </si>
  <si>
    <t>Clark</t>
  </si>
  <si>
    <t>4578-03</t>
  </si>
  <si>
    <t>MADELINE SD</t>
  </si>
  <si>
    <t xml:space="preserve">Upgrade WWTP </t>
  </si>
  <si>
    <t>Ashland</t>
  </si>
  <si>
    <t>4198-70</t>
  </si>
  <si>
    <t xml:space="preserve">Upgrade East River Lift Station &amp; Force Main </t>
  </si>
  <si>
    <t>Brown</t>
  </si>
  <si>
    <t>Cassidy</t>
  </si>
  <si>
    <t>4374-05</t>
  </si>
  <si>
    <t>BLUE RIVER, VILLAGE OF</t>
  </si>
  <si>
    <t>Replace Sanitary Sewer - Jay, Lake, and Main St</t>
  </si>
  <si>
    <t>4361-07</t>
  </si>
  <si>
    <t>WAUZEKA, VILLAGE OF</t>
  </si>
  <si>
    <t>Replace Sanitary Sewer - S Dousman St</t>
  </si>
  <si>
    <t>4421-05</t>
  </si>
  <si>
    <t>HAZEL GREEN, VILLAGE OF</t>
  </si>
  <si>
    <t>4604-10</t>
  </si>
  <si>
    <t>SHULLSBURG, CITY OF</t>
  </si>
  <si>
    <t>Replace Sanitary Sewer - S. Henry, S. Lafayette, &amp; E. Church St</t>
  </si>
  <si>
    <t>Lafayette</t>
  </si>
  <si>
    <t>4534-06</t>
  </si>
  <si>
    <t>LONE ROCK, VILLAGE OF</t>
  </si>
  <si>
    <t>Replace Lift Station #2</t>
  </si>
  <si>
    <t>Richland</t>
  </si>
  <si>
    <t>4154-06</t>
  </si>
  <si>
    <t>BOSCOBEL, CITY OF</t>
  </si>
  <si>
    <t>Replace Sanitary Sewer - Wisconsin Ave, Parker and Brindley St</t>
  </si>
  <si>
    <t>4401-05</t>
  </si>
  <si>
    <t>BAGLEY, VILLAGE OF</t>
  </si>
  <si>
    <t>Replace SS - Jackley Lane, Walnut &amp; Chicago Street</t>
  </si>
  <si>
    <t>5324-08</t>
  </si>
  <si>
    <t>LA FARGE, VILLAGE OF</t>
  </si>
  <si>
    <t>Replace Sanitary Sewer - Adams St</t>
  </si>
  <si>
    <t>Vernon</t>
  </si>
  <si>
    <t>Noreika</t>
  </si>
  <si>
    <t>4604-11</t>
  </si>
  <si>
    <t>WWTP Upgrade</t>
  </si>
  <si>
    <t>4513-13</t>
  </si>
  <si>
    <t>MINERAL POINT, CITY OF</t>
  </si>
  <si>
    <t>Replace Sanitary Sewer - South St</t>
  </si>
  <si>
    <t>Iowa</t>
  </si>
  <si>
    <t>4396-09</t>
  </si>
  <si>
    <t>KEWASKUM, VILLAGE OF</t>
  </si>
  <si>
    <t>Improve Knights Ave LS</t>
  </si>
  <si>
    <t>Washington</t>
  </si>
  <si>
    <t>4404-02</t>
  </si>
  <si>
    <t>DUNN SD #1</t>
  </si>
  <si>
    <t>Rehab Sanitary Sewer and Upgrade Lift Stations</t>
  </si>
  <si>
    <t>Dane</t>
  </si>
  <si>
    <t>4517-10</t>
  </si>
  <si>
    <t>ALBANY, VILLAGE OF</t>
  </si>
  <si>
    <t>Systemwide Sewer Rehabilitation (Lining and Manhole Replacement)</t>
  </si>
  <si>
    <t>Green</t>
  </si>
  <si>
    <t>4426-05</t>
  </si>
  <si>
    <t>PLUM CITY, VILLAGE OF</t>
  </si>
  <si>
    <t>Maple Street Sanitary Sewer Reconstruction</t>
  </si>
  <si>
    <t>Pierce</t>
  </si>
  <si>
    <t>4428-33</t>
  </si>
  <si>
    <t>2025 Replacement &amp; Rehab of Sanitary/Combined Sewers</t>
  </si>
  <si>
    <t>Milwaukee</t>
  </si>
  <si>
    <t>5097-02</t>
  </si>
  <si>
    <t>BOYD, VILLAGE OF</t>
  </si>
  <si>
    <t>Replace SS - Patten &amp; St John Street</t>
  </si>
  <si>
    <t>Chippewa</t>
  </si>
  <si>
    <t>4248-14</t>
  </si>
  <si>
    <t>PORTAGE, CITY OF</t>
  </si>
  <si>
    <t>Upgrade WWTP - Phosphorus, Upgrade Equip, Add Biosolids Drying</t>
  </si>
  <si>
    <t>Columbia</t>
  </si>
  <si>
    <t>4053-07</t>
  </si>
  <si>
    <t>MARSHFIELD, CITY OF</t>
  </si>
  <si>
    <t>Construct Braem Park Wet Detention Basin</t>
  </si>
  <si>
    <t>Wood</t>
  </si>
  <si>
    <t>4126-09</t>
  </si>
  <si>
    <t>PULASKI, VILLAGE OF</t>
  </si>
  <si>
    <t>Replace Sanitary Sewer on Williams Street</t>
  </si>
  <si>
    <t>4588-05</t>
  </si>
  <si>
    <t>JUNCTION CITY, VILLAGE OF</t>
  </si>
  <si>
    <t>Line Sanitary Sewers; Reroute Section of Sewer</t>
  </si>
  <si>
    <t>Portage</t>
  </si>
  <si>
    <t>Sweeney</t>
  </si>
  <si>
    <t>4027-09</t>
  </si>
  <si>
    <t>4027-08</t>
  </si>
  <si>
    <t>5216-05</t>
  </si>
  <si>
    <t>EPHRAIM, VILLAGE OF</t>
  </si>
  <si>
    <t>WWTP Improvements</t>
  </si>
  <si>
    <t>5216-04</t>
  </si>
  <si>
    <t>Upgrade Lift Station #1 and Replace Lift Station #2</t>
  </si>
  <si>
    <t>4558-10</t>
  </si>
  <si>
    <t>WHITEWATER, CITY OF</t>
  </si>
  <si>
    <t>Construct Underground Wet Detention Basin - Starin Park</t>
  </si>
  <si>
    <t>Walworth</t>
  </si>
  <si>
    <t>Aerts</t>
  </si>
  <si>
    <t>5685-01</t>
  </si>
  <si>
    <t>WESTON, VILLAGE OF</t>
  </si>
  <si>
    <t>Construct WisDOT ROW Wet Detention Basin</t>
  </si>
  <si>
    <t>Marathon</t>
  </si>
  <si>
    <t>Leja-Brennan</t>
  </si>
  <si>
    <t>4487-06</t>
  </si>
  <si>
    <t>FREEDOM SD #1</t>
  </si>
  <si>
    <t>Upgrade WWTP - TSS Compliance &amp; Sludge Handling</t>
  </si>
  <si>
    <t>Outagamie</t>
  </si>
  <si>
    <t>4346-02</t>
  </si>
  <si>
    <t>HAMMOND, VILLAGE OF</t>
  </si>
  <si>
    <t>St. Croix</t>
  </si>
  <si>
    <t>5222-02</t>
  </si>
  <si>
    <t>WOODVILLE, VILLAGE OF</t>
  </si>
  <si>
    <t xml:space="preserve">WWTP Improvements </t>
  </si>
  <si>
    <t>4462-08</t>
  </si>
  <si>
    <t>KEWAUNEE, CITY OF</t>
  </si>
  <si>
    <t>Replace Sanitary Sewer - Dodge St</t>
  </si>
  <si>
    <t>Kewaunee</t>
  </si>
  <si>
    <t>Hasheider</t>
  </si>
  <si>
    <t>4462-10</t>
  </si>
  <si>
    <t>Replace Sanitary Sewer -  Main Street</t>
  </si>
  <si>
    <t>4370-03</t>
  </si>
  <si>
    <t>GREEN LAKE SD</t>
  </si>
  <si>
    <t>Sanitary Sewer Extension - Area 9</t>
  </si>
  <si>
    <t>Green Lake</t>
  </si>
  <si>
    <t>4005-03</t>
  </si>
  <si>
    <t>Upgrade WWTP for Phosphorus Compliance</t>
  </si>
  <si>
    <t>Monroe</t>
  </si>
  <si>
    <t>4191-04</t>
  </si>
  <si>
    <t>BIRNAMWOOD, VILLAGE OF</t>
  </si>
  <si>
    <t>Construct New Seepage Pond for WWTP</t>
  </si>
  <si>
    <t>Shawano</t>
  </si>
  <si>
    <t>4191-05</t>
  </si>
  <si>
    <t>Line and Replace Sanitary Sewer</t>
  </si>
  <si>
    <t>4105-08</t>
  </si>
  <si>
    <t>Upgrade Hagar and Pammel Lift Stations</t>
  </si>
  <si>
    <t>La Crosse</t>
  </si>
  <si>
    <t>4699-18</t>
  </si>
  <si>
    <t>Replace Sanitary Sewer -  Several Alleys (EC)</t>
  </si>
  <si>
    <t>Marinette</t>
  </si>
  <si>
    <t>4525-26</t>
  </si>
  <si>
    <t>ASHLAND, CITY OF</t>
  </si>
  <si>
    <t>Improve Main Lift Station &amp; Turner Rd Lift Station</t>
  </si>
  <si>
    <t>Martorano</t>
  </si>
  <si>
    <t>4525-29</t>
  </si>
  <si>
    <t>Replace Sewer Jetter Truck</t>
  </si>
  <si>
    <t>5614-02</t>
  </si>
  <si>
    <t xml:space="preserve">New Lift Station and Forcemain to pump to Village of Durand WWTP </t>
  </si>
  <si>
    <t>Pepin</t>
  </si>
  <si>
    <t>5681-01</t>
  </si>
  <si>
    <t>MAIDEN ROCK, VILLAGE OF</t>
  </si>
  <si>
    <t>WWTP Improvements and UV Disinfection</t>
  </si>
  <si>
    <t>4507-04</t>
  </si>
  <si>
    <t>STANLEY, CITY OF</t>
  </si>
  <si>
    <t>West Maple St. and South McKnight St. Sanitary Sewer Reconstruction</t>
  </si>
  <si>
    <t>4098-04</t>
  </si>
  <si>
    <t>OGEMA SD #1</t>
  </si>
  <si>
    <t>Lagoon Cover Replacement Project</t>
  </si>
  <si>
    <t>Price</t>
  </si>
  <si>
    <t>5662-01</t>
  </si>
  <si>
    <t>WATERFORD SD #1</t>
  </si>
  <si>
    <t>Upgrade Lift Stations</t>
  </si>
  <si>
    <t>Atkinson</t>
  </si>
  <si>
    <t>4461-04</t>
  </si>
  <si>
    <t>LODI, CITY OF</t>
  </si>
  <si>
    <t>Replace Sanitary Sewer - Fair Street</t>
  </si>
  <si>
    <t>4107-65</t>
  </si>
  <si>
    <t>TWO RIVERS, CITY OF</t>
  </si>
  <si>
    <t>Rehab Sanitary Sewer 2026 - Numerous Streets</t>
  </si>
  <si>
    <t>Manitowoc</t>
  </si>
  <si>
    <t>4107-64</t>
  </si>
  <si>
    <t>Replace Sanitary Sewer Laterals</t>
  </si>
  <si>
    <t>5578-05</t>
  </si>
  <si>
    <t>BLANCHARDVILLE, VILLAGE OF</t>
  </si>
  <si>
    <t>Replace Sanitary Sewer - State Highway 78</t>
  </si>
  <si>
    <t>Burk</t>
  </si>
  <si>
    <t>4149-06</t>
  </si>
  <si>
    <t>PRINCETON, CITY OF</t>
  </si>
  <si>
    <t>Replace Sanitary Sewer - S Clinton, S Howard, &amp; Harvard Streets</t>
  </si>
  <si>
    <t>4358-05</t>
  </si>
  <si>
    <t>BLACK EARTH, VILLAGE OF</t>
  </si>
  <si>
    <t>Replace Sanitary Sewer - Multiple Streets</t>
  </si>
  <si>
    <t>4628-22</t>
  </si>
  <si>
    <t>Upgrade WWTF</t>
  </si>
  <si>
    <t>4616-03</t>
  </si>
  <si>
    <t>DEKORRA, TOWN OF</t>
  </si>
  <si>
    <t>Install Pumping Station &amp; Force Main to Regionalize w/Poynette</t>
  </si>
  <si>
    <t>Bushby</t>
  </si>
  <si>
    <t>4414-01</t>
  </si>
  <si>
    <t>LAKE TOMAHAWK SD #1</t>
  </si>
  <si>
    <t>Upgrade WWTP - Chemical Feed</t>
  </si>
  <si>
    <t>Oneida</t>
  </si>
  <si>
    <t>4515-03</t>
  </si>
  <si>
    <t>SUPERIOR, VILLAGE OF</t>
  </si>
  <si>
    <t>Relocate Outfall Piping for WWTP</t>
  </si>
  <si>
    <t>Douglas</t>
  </si>
  <si>
    <t>5680-01</t>
  </si>
  <si>
    <t>CHILI SD #1</t>
  </si>
  <si>
    <t>Upgrade WWTP for Phosphorus Treatment</t>
  </si>
  <si>
    <t>5036-21</t>
  </si>
  <si>
    <t>LAKE DELTON, VILLAGE OF</t>
  </si>
  <si>
    <t>Upgrade WWTP</t>
  </si>
  <si>
    <t>Sauk</t>
  </si>
  <si>
    <t>4151-12</t>
  </si>
  <si>
    <t>WISCONSIN DELLS, CITY OF</t>
  </si>
  <si>
    <t>5636-01</t>
  </si>
  <si>
    <t>BROCKWAY SD #1</t>
  </si>
  <si>
    <t>Replace Force Main - Lincoln Street</t>
  </si>
  <si>
    <t>Jackson</t>
  </si>
  <si>
    <t>4519-08</t>
  </si>
  <si>
    <t>ARLINGTON, VILLAGE OF</t>
  </si>
  <si>
    <t>Replace Sanitary Sewer Mains &amp; Service Laterals - Reagles Street</t>
  </si>
  <si>
    <t>3324-01</t>
  </si>
  <si>
    <t>Upgrade Greenfield Park &amp; Underwood Creek Pump Stations (C03014)</t>
  </si>
  <si>
    <t>4068-07</t>
  </si>
  <si>
    <t>NORWALK, VILLAGE OF</t>
  </si>
  <si>
    <t>Sewer Replacement on McGary, North, Wisc., Roosevelt, South, Main Sts.</t>
  </si>
  <si>
    <t>5592-01</t>
  </si>
  <si>
    <t>PLYMOUTH SD #1</t>
  </si>
  <si>
    <t>Upgrade Main Lift Station, Rehab Sanitary Sewers</t>
  </si>
  <si>
    <t>Rock</t>
  </si>
  <si>
    <t>4076-09</t>
  </si>
  <si>
    <t>Rehab SS on 2nd Ave South and Gaynor Avenue to Lift Station</t>
  </si>
  <si>
    <t>Balgooyen</t>
  </si>
  <si>
    <t>4743-02</t>
  </si>
  <si>
    <t>DEERFIELD, VILLAGE OF</t>
  </si>
  <si>
    <t>4324-08</t>
  </si>
  <si>
    <t>OREGON, VILLAGE OF</t>
  </si>
  <si>
    <t>Rehab Lift Station - Richards Rd</t>
  </si>
  <si>
    <t>4324-09</t>
  </si>
  <si>
    <t>Replace Sanitary Sewer - North Oak St</t>
  </si>
  <si>
    <t>5259-03</t>
  </si>
  <si>
    <t>POUND, VILLAGE OF</t>
  </si>
  <si>
    <t>Reconstruct Colburn Street</t>
  </si>
  <si>
    <t>4377-15</t>
  </si>
  <si>
    <t>BEAVER DAM, CITY OF</t>
  </si>
  <si>
    <t>Replace Sanitary Sewer - Front &amp; Beaver Streets</t>
  </si>
  <si>
    <t>4377-13</t>
  </si>
  <si>
    <t>Replace Sanitary Sewer - Madison St (Curie St to Chatam St)</t>
  </si>
  <si>
    <t>4512-06</t>
  </si>
  <si>
    <t>REEDSVILLE, VILLAGE OF</t>
  </si>
  <si>
    <t>Upgrade WWTP - Entire Treatment Train</t>
  </si>
  <si>
    <t>5567-04</t>
  </si>
  <si>
    <t>WEYERHAEUSER, VILLAGE OF</t>
  </si>
  <si>
    <t>Rehab Sanitary Sewer - Alleys 1 to 6</t>
  </si>
  <si>
    <t>Rusk</t>
  </si>
  <si>
    <t>4727-11</t>
  </si>
  <si>
    <t>Construct New WWTP - Mechanical SBR</t>
  </si>
  <si>
    <t>3290-01</t>
  </si>
  <si>
    <t>Install JI Aeration System Improvements J02012C01</t>
  </si>
  <si>
    <t>3284-01</t>
  </si>
  <si>
    <t>Install Oklahoma Avenue MIS Capacity Improvements C03013C01</t>
  </si>
  <si>
    <t>3326-01</t>
  </si>
  <si>
    <t>Replace SS Blower Branch Piping S02017C01</t>
  </si>
  <si>
    <t>3323-01</t>
  </si>
  <si>
    <t>Improve HVAC System - Buildings 378 &amp; 380 (S06050)</t>
  </si>
  <si>
    <t>3308-01</t>
  </si>
  <si>
    <t>Replace SS Bldg Roof PH V S06048C01</t>
  </si>
  <si>
    <t>4434-04</t>
  </si>
  <si>
    <t xml:space="preserve">Replace Aging WWTP </t>
  </si>
  <si>
    <t>5163-05</t>
  </si>
  <si>
    <t>Install Pump Station &amp; Force Main to Regionalize w/Cambridge</t>
  </si>
  <si>
    <t>Municipality</t>
  </si>
  <si>
    <t>Project Description</t>
  </si>
  <si>
    <t>County</t>
  </si>
  <si>
    <t>CWFP Requested Amount</t>
  </si>
  <si>
    <t>CWFP Allocable Amount</t>
  </si>
  <si>
    <t>% of Market Rate</t>
  </si>
  <si>
    <t>Total PF Points</t>
  </si>
  <si>
    <t>Eligible General PF %</t>
  </si>
  <si>
    <t>Allocated Loan Amount</t>
  </si>
  <si>
    <t>Total Allocated PF</t>
  </si>
  <si>
    <t>Allocated Phosphorus Priority PF</t>
  </si>
  <si>
    <t>Allocated General PF</t>
  </si>
  <si>
    <t xml:space="preserve">Allocated Regionalization Priority PF </t>
  </si>
  <si>
    <t>Allocated Emerging Contaminants PF</t>
  </si>
  <si>
    <t>Total Allocated</t>
  </si>
  <si>
    <t>Totals:</t>
  </si>
  <si>
    <t>LAKE PEWAUKEE SD</t>
  </si>
  <si>
    <t>4174-10</t>
  </si>
  <si>
    <t>4659-02</t>
  </si>
  <si>
    <t>Construct new LS#13 &amp; Expand HQ Building</t>
  </si>
  <si>
    <t>Replace Sanitary Sewer - Illinois St</t>
  </si>
  <si>
    <t>Waukesha</t>
  </si>
  <si>
    <t>Date Submitted</t>
  </si>
  <si>
    <r>
      <t xml:space="preserve">IRON RIDGE, VILLAGE OF </t>
    </r>
    <r>
      <rPr>
        <vertAlign val="superscript"/>
        <sz val="11"/>
        <color rgb="FF000000"/>
        <rFont val="Calibri"/>
        <family val="2"/>
      </rPr>
      <t>1</t>
    </r>
  </si>
  <si>
    <r>
      <t xml:space="preserve">HORICON, CITY OF </t>
    </r>
    <r>
      <rPr>
        <vertAlign val="superscript"/>
        <sz val="11"/>
        <color rgb="FF000000"/>
        <rFont val="Calibri"/>
        <family val="2"/>
      </rPr>
      <t>1</t>
    </r>
  </si>
  <si>
    <r>
      <t xml:space="preserve">SPARTA, CITY OF </t>
    </r>
    <r>
      <rPr>
        <vertAlign val="superscript"/>
        <sz val="11"/>
        <color rgb="FF000000"/>
        <rFont val="Calibri"/>
        <family val="2"/>
      </rPr>
      <t>1</t>
    </r>
  </si>
  <si>
    <r>
      <t xml:space="preserve">SOLDIERS GROVE, VILLAGE OF </t>
    </r>
    <r>
      <rPr>
        <vertAlign val="superscript"/>
        <sz val="11"/>
        <color rgb="FF000000"/>
        <rFont val="Calibri"/>
        <family val="2"/>
      </rPr>
      <t>1</t>
    </r>
  </si>
  <si>
    <r>
      <t xml:space="preserve">DE SOTO, VILLAGE OF </t>
    </r>
    <r>
      <rPr>
        <vertAlign val="superscript"/>
        <sz val="11"/>
        <color rgb="FF000000"/>
        <rFont val="Calibri"/>
        <family val="2"/>
      </rPr>
      <t>1</t>
    </r>
  </si>
  <si>
    <r>
      <rPr>
        <vertAlign val="superscript"/>
        <sz val="11"/>
        <color theme="1"/>
        <rFont val="Aptos Narrow"/>
        <family val="2"/>
        <scheme val="minor"/>
      </rPr>
      <t>1</t>
    </r>
    <r>
      <rPr>
        <sz val="11"/>
        <color theme="1"/>
        <rFont val="Aptos Narrow"/>
        <family val="2"/>
        <scheme val="minor"/>
      </rPr>
      <t xml:space="preserve"> Phosphorus Priority PF Allocation is tentative pending phosphorus reduction review.</t>
    </r>
  </si>
  <si>
    <r>
      <rPr>
        <vertAlign val="superscript"/>
        <sz val="11"/>
        <color theme="1"/>
        <rFont val="Aptos Narrow"/>
        <family val="2"/>
        <scheme val="minor"/>
      </rPr>
      <t>2</t>
    </r>
    <r>
      <rPr>
        <sz val="11"/>
        <color theme="1"/>
        <rFont val="Aptos Narrow"/>
        <family val="2"/>
        <scheme val="minor"/>
      </rPr>
      <t xml:space="preserve"> Municipalities allocated $2,100,000 in general PF - the maximum general PF allowed for a single municipality.</t>
    </r>
  </si>
  <si>
    <r>
      <rPr>
        <vertAlign val="superscript"/>
        <sz val="11"/>
        <color theme="1"/>
        <rFont val="Aptos Narrow"/>
        <family val="2"/>
        <scheme val="minor"/>
      </rPr>
      <t>3</t>
    </r>
    <r>
      <rPr>
        <sz val="11"/>
        <color theme="1"/>
        <rFont val="Aptos Narrow"/>
        <family val="2"/>
        <scheme val="minor"/>
      </rPr>
      <t xml:space="preserve"> Project is last on the funding list to be allocated general PF.  Project is allocated the remaining PF amount and may be eligible to receive more PF if it becomes available.</t>
    </r>
  </si>
  <si>
    <r>
      <rPr>
        <vertAlign val="superscript"/>
        <sz val="11"/>
        <color theme="1"/>
        <rFont val="Aptos Narrow"/>
        <family val="2"/>
        <scheme val="minor"/>
      </rPr>
      <t>4</t>
    </r>
    <r>
      <rPr>
        <sz val="11"/>
        <color theme="1"/>
        <rFont val="Aptos Narrow"/>
        <family val="2"/>
        <scheme val="minor"/>
      </rPr>
      <t xml:space="preserve"> Federal Equivalency Project</t>
    </r>
  </si>
  <si>
    <r>
      <t xml:space="preserve">FOND DU LAC, CITY OF </t>
    </r>
    <r>
      <rPr>
        <vertAlign val="superscript"/>
        <sz val="11"/>
        <color rgb="FF000000"/>
        <rFont val="Calibri"/>
        <family val="2"/>
      </rPr>
      <t>4</t>
    </r>
  </si>
  <si>
    <r>
      <t xml:space="preserve">MILWAUKEE, CITY OF </t>
    </r>
    <r>
      <rPr>
        <vertAlign val="superscript"/>
        <sz val="11"/>
        <color rgb="FF000000"/>
        <rFont val="Calibri"/>
        <family val="2"/>
      </rPr>
      <t>4</t>
    </r>
  </si>
  <si>
    <r>
      <t xml:space="preserve">MILWAUKEE MSD </t>
    </r>
    <r>
      <rPr>
        <vertAlign val="superscript"/>
        <sz val="11"/>
        <color rgb="FF000000"/>
        <rFont val="Calibri"/>
        <family val="2"/>
      </rPr>
      <t>4</t>
    </r>
  </si>
  <si>
    <r>
      <t xml:space="preserve">LA CROSSE, CITY OF </t>
    </r>
    <r>
      <rPr>
        <vertAlign val="superscript"/>
        <sz val="11"/>
        <color rgb="FF000000"/>
        <rFont val="Calibri"/>
        <family val="2"/>
      </rPr>
      <t>4</t>
    </r>
  </si>
  <si>
    <r>
      <t xml:space="preserve">SHEBOYGAN, CITY OF </t>
    </r>
    <r>
      <rPr>
        <vertAlign val="superscript"/>
        <sz val="11"/>
        <color rgb="FF000000"/>
        <rFont val="Calibri"/>
        <family val="2"/>
      </rPr>
      <t>4</t>
    </r>
  </si>
  <si>
    <r>
      <t xml:space="preserve">GREEN BAY MSD </t>
    </r>
    <r>
      <rPr>
        <vertAlign val="superscript"/>
        <sz val="11"/>
        <color rgb="FF000000"/>
        <rFont val="Calibri"/>
        <family val="2"/>
      </rPr>
      <t>4</t>
    </r>
  </si>
  <si>
    <r>
      <rPr>
        <vertAlign val="superscript"/>
        <sz val="11"/>
        <color theme="1"/>
        <rFont val="Aptos Narrow"/>
        <family val="2"/>
        <scheme val="minor"/>
      </rPr>
      <t>5</t>
    </r>
    <r>
      <rPr>
        <sz val="11"/>
        <color theme="1"/>
        <rFont val="Aptos Narrow"/>
        <family val="2"/>
        <scheme val="minor"/>
      </rPr>
      <t xml:space="preserve"> Green Tier Legacy Community - eligible for an additional 10% PF.</t>
    </r>
  </si>
  <si>
    <r>
      <t xml:space="preserve">OSHKOSH, CITY OF </t>
    </r>
    <r>
      <rPr>
        <vertAlign val="superscript"/>
        <sz val="11"/>
        <color rgb="FF000000"/>
        <rFont val="Calibri"/>
        <family val="2"/>
      </rPr>
      <t>4</t>
    </r>
    <r>
      <rPr>
        <sz val="11"/>
        <color rgb="FF000000"/>
        <rFont val="Calibri"/>
        <family val="2"/>
      </rPr>
      <t xml:space="preserve"> </t>
    </r>
    <r>
      <rPr>
        <vertAlign val="superscript"/>
        <sz val="11"/>
        <color rgb="FF000000"/>
        <rFont val="Calibri"/>
        <family val="2"/>
      </rPr>
      <t>5</t>
    </r>
  </si>
  <si>
    <r>
      <t xml:space="preserve">STURGEON BAY, CITY OF </t>
    </r>
    <r>
      <rPr>
        <vertAlign val="superscript"/>
        <sz val="11"/>
        <color rgb="FF000000"/>
        <rFont val="Calibri"/>
        <family val="2"/>
      </rPr>
      <t>2 5</t>
    </r>
  </si>
  <si>
    <t>Aeration System Improvements</t>
  </si>
  <si>
    <t>Headworks Improvement and Receiving Station/Equalization</t>
  </si>
  <si>
    <r>
      <t xml:space="preserve">WISCONSIN RAPIDS, CITY OF </t>
    </r>
    <r>
      <rPr>
        <vertAlign val="superscript"/>
        <sz val="11"/>
        <color rgb="FF000000"/>
        <rFont val="Calibri"/>
        <family val="2"/>
      </rPr>
      <t>5</t>
    </r>
  </si>
  <si>
    <r>
      <rPr>
        <vertAlign val="superscript"/>
        <sz val="11"/>
        <color theme="1"/>
        <rFont val="Aptos Narrow"/>
        <family val="2"/>
        <scheme val="minor"/>
      </rPr>
      <t>6</t>
    </r>
    <r>
      <rPr>
        <sz val="11"/>
        <color theme="1"/>
        <rFont val="Aptos Narrow"/>
        <family val="2"/>
        <scheme val="minor"/>
      </rPr>
      <t xml:space="preserve"> Project hit 70% maximum PF cap with regionalization PF; therefore, no general PF has been allocated.</t>
    </r>
  </si>
  <si>
    <r>
      <t xml:space="preserve">ARKANSAW SD #1 </t>
    </r>
    <r>
      <rPr>
        <vertAlign val="superscript"/>
        <sz val="11"/>
        <color rgb="FF000000"/>
        <rFont val="Calibri"/>
        <family val="2"/>
      </rPr>
      <t>6</t>
    </r>
  </si>
  <si>
    <r>
      <t xml:space="preserve">ROCKDALE, VILLAGE OF </t>
    </r>
    <r>
      <rPr>
        <vertAlign val="superscript"/>
        <sz val="11"/>
        <color rgb="FF000000"/>
        <rFont val="Calibri"/>
        <family val="2"/>
      </rPr>
      <t>6</t>
    </r>
  </si>
  <si>
    <r>
      <t xml:space="preserve">Total Available </t>
    </r>
    <r>
      <rPr>
        <vertAlign val="superscript"/>
        <sz val="11"/>
        <color theme="1"/>
        <rFont val="Aptos Narrow"/>
        <family val="2"/>
        <scheme val="minor"/>
      </rPr>
      <t>7</t>
    </r>
  </si>
  <si>
    <r>
      <rPr>
        <vertAlign val="superscript"/>
        <sz val="11"/>
        <color theme="1"/>
        <rFont val="Aptos Narrow"/>
        <family val="2"/>
        <scheme val="minor"/>
      </rPr>
      <t>7</t>
    </r>
    <r>
      <rPr>
        <sz val="11"/>
        <color theme="1"/>
        <rFont val="Aptos Narrow"/>
        <family val="2"/>
        <scheme val="minor"/>
      </rPr>
      <t xml:space="preserve">  $46,249,602 was available for regionalization PF, phosphorus reduction PF, and general PF. </t>
    </r>
  </si>
  <si>
    <t>Funding List Column Descriptions:</t>
  </si>
  <si>
    <t>https://dnr.wi.gov/sites/default/files/topic/Aid/loans/pubs/CF0069.pdf</t>
  </si>
  <si>
    <r>
      <t xml:space="preserve">MARINETTE, CITY OF </t>
    </r>
    <r>
      <rPr>
        <vertAlign val="superscript"/>
        <sz val="11"/>
        <color rgb="FF000000"/>
        <rFont val="Calibri"/>
        <family val="2"/>
      </rPr>
      <t>4</t>
    </r>
    <r>
      <rPr>
        <sz val="11"/>
        <color rgb="FF000000"/>
        <rFont val="Calibri"/>
        <family val="2"/>
      </rPr>
      <t xml:space="preserve"> </t>
    </r>
    <r>
      <rPr>
        <vertAlign val="superscript"/>
        <sz val="11"/>
        <color rgb="FF000000"/>
        <rFont val="Calibri"/>
        <family val="2"/>
      </rPr>
      <t>8</t>
    </r>
  </si>
  <si>
    <r>
      <rPr>
        <vertAlign val="superscript"/>
        <sz val="11"/>
        <color theme="1"/>
        <rFont val="Aptos Narrow"/>
        <family val="2"/>
        <scheme val="minor"/>
      </rPr>
      <t>8</t>
    </r>
    <r>
      <rPr>
        <sz val="11"/>
        <color theme="1"/>
        <rFont val="Aptos Narrow"/>
        <family val="2"/>
        <scheme val="minor"/>
      </rPr>
      <t xml:space="preserve"> Emerging Contaminants PF Allocation is tentative pending emerging contaminants reduction review.</t>
    </r>
  </si>
  <si>
    <t xml:space="preserve">   Regionalization PF is allocated to all qualifying applicants first, Phosphorus Reduction PF to all qualifying applicants second, and General PF to all qualifying applicants third, all in priority score order. </t>
  </si>
  <si>
    <t>PRAIRIE DU CHIEN, CITY OF</t>
  </si>
  <si>
    <r>
      <t xml:space="preserve">ASHLAND, CITY OF </t>
    </r>
    <r>
      <rPr>
        <vertAlign val="superscript"/>
        <sz val="11"/>
        <color rgb="FF000000"/>
        <rFont val="Calibri"/>
        <family val="2"/>
      </rPr>
      <t>5</t>
    </r>
  </si>
  <si>
    <r>
      <t>CASSVILLE, VILLAGE OF</t>
    </r>
    <r>
      <rPr>
        <vertAlign val="superscript"/>
        <sz val="11"/>
        <color rgb="FF000000"/>
        <rFont val="Calibri"/>
        <family val="2"/>
      </rPr>
      <t xml:space="preserve"> 3</t>
    </r>
  </si>
  <si>
    <t>Supplemental Applications; applications complete after the September 30th deadline.  Not eligible for PF other than Energy Efficiency PF (if applicable).</t>
  </si>
  <si>
    <t>   In addition, $250,000 is available as energy efficiency PF.  No projects have received a Focus on Energy incentive at the time of application; the energy efficiency PF will be allocated on a first‐come, first‐serve basis after receipt of the Focus on Energy Award or Reservation documentation.</t>
  </si>
  <si>
    <t>Total EC Score</t>
  </si>
  <si>
    <t>Estimated EC-Related Costs</t>
  </si>
  <si>
    <t>EC PF%</t>
  </si>
  <si>
    <t>Allocated EC PF</t>
  </si>
  <si>
    <t>MARINETTE, CITY OF</t>
  </si>
  <si>
    <t>Emerging Contaminants (EC) Projects - Principal Forgiveness.  These projects are also included in the regular funding list above.  Refer to that list for more details on loan money allocated.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</si>
</sst>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12" x14ac:knownFonts="1">
    <font>
      <sz val="11"/>
      <color theme="1"/>
      <name val="Aptos Narrow"/>
      <family val="2"/>
      <scheme val="minor"/>
    </font>
    <font>
      <b/>
      <sz val="11"/>
      <color theme="1"/>
      <name val="Aptos Narrow"/>
      <family val="2"/>
      <scheme val="minor"/>
    </font>
    <font>
      <sz val="10"/>
      <color indexed="8"/>
      <name val="Arial"/>
      <family val="2"/>
    </font>
    <font>
      <b/>
      <sz val="10"/>
      <color rgb="FF000000"/>
      <name val="Arial"/>
      <family val="2"/>
    </font>
    <font>
      <b/>
      <sz val="11"/>
      <color rgb="FF000000"/>
      <name val="Calibri"/>
      <family val="2"/>
    </font>
    <font>
      <b/>
      <sz val="11"/>
      <color rgb="FF000000"/>
      <name val="Calibri"/>
      <family val="2"/>
    </font>
    <font>
      <sz val="11"/>
      <color theme="1"/>
      <name val="Aptos Narrow"/>
      <family val="2"/>
    </font>
    <font>
      <sz val="11"/>
      <color rgb="FF000000"/>
      <name val="Calibri"/>
      <family val="2"/>
    </font>
    <font>
      <sz val="11"/>
      <color rgb="FF000000"/>
      <name val="Calibri"/>
      <family val="2"/>
    </font>
    <font>
      <vertAlign val="superscript"/>
      <sz val="11"/>
      <color rgb="FF000000"/>
      <name val="Calibri"/>
      <family val="2"/>
    </font>
    <font>
      <vertAlign val="superscript"/>
      <sz val="11"/>
      <color theme="1"/>
      <name val="Aptos Narrow"/>
      <family val="2"/>
      <scheme val="minor"/>
    </font>
    <font>
      <u/>
      <sz val="11"/>
      <color theme="10"/>
      <name val="Aptos Narrow"/>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rgb="FFBFBFBF"/>
        <bgColor rgb="FF000000"/>
      </patternFill>
    </fill>
    <fill>
      <patternFill patternType="solid">
        <fgColor rgb="FFFFFFFF"/>
        <bgColor rgb="FF000000"/>
      </patternFill>
    </fill>
    <fill>
      <patternFill patternType="solid">
        <fgColor theme="0"/>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2" fillId="0" borderId="0"/>
    <xf numFmtId="9" fontId="2" fillId="0" borderId="0"/>
    <xf numFmtId="0" fontId="2" fillId="0" borderId="0"/>
    <xf numFmtId="0" fontId="11" fillId="0" borderId="0" applyNumberFormat="0" applyFill="0" applyBorder="0" applyAlignment="0" applyProtection="0"/>
  </cellStyleXfs>
  <cellXfs count="58">
    <xf numFmtId="0" fontId="0" fillId="0" borderId="0" xfId="0"/>
    <xf numFmtId="42" fontId="0" fillId="0" borderId="0" xfId="0" applyNumberFormat="1"/>
    <xf numFmtId="0" fontId="6" fillId="0" borderId="0" xfId="0" applyFont="1"/>
    <xf numFmtId="0" fontId="0" fillId="0" borderId="0" xfId="0" applyAlignment="1">
      <alignment horizontal="center"/>
    </xf>
    <xf numFmtId="9" fontId="3" fillId="4" borderId="1" xfId="1" applyNumberFormat="1" applyFont="1" applyFill="1" applyBorder="1" applyAlignment="1">
      <alignment horizontal="center" wrapText="1"/>
    </xf>
    <xf numFmtId="9" fontId="0" fillId="0" borderId="0" xfId="0" applyNumberFormat="1" applyAlignment="1">
      <alignment horizontal="center"/>
    </xf>
    <xf numFmtId="0" fontId="3" fillId="4" borderId="1" xfId="3" applyFont="1" applyFill="1" applyBorder="1" applyAlignment="1">
      <alignment horizontal="center" wrapText="1"/>
    </xf>
    <xf numFmtId="9" fontId="3" fillId="4" borderId="1" xfId="2" applyFont="1" applyFill="1" applyBorder="1" applyAlignment="1">
      <alignment horizontal="center" wrapText="1"/>
    </xf>
    <xf numFmtId="42" fontId="3" fillId="4" borderId="1" xfId="1" applyNumberFormat="1" applyFont="1" applyFill="1" applyBorder="1" applyAlignment="1">
      <alignment horizontal="center" wrapText="1"/>
    </xf>
    <xf numFmtId="0" fontId="0" fillId="0" borderId="0" xfId="0" applyAlignment="1">
      <alignment horizontal="right"/>
    </xf>
    <xf numFmtId="0" fontId="1" fillId="0" borderId="0" xfId="0" applyFont="1" applyAlignment="1">
      <alignment horizontal="right"/>
    </xf>
    <xf numFmtId="0" fontId="4" fillId="4" borderId="1" xfId="0" applyFont="1" applyFill="1" applyBorder="1" applyAlignment="1">
      <alignment horizontal="center" wrapText="1"/>
    </xf>
    <xf numFmtId="164" fontId="4" fillId="4" borderId="1" xfId="0" applyNumberFormat="1" applyFont="1" applyFill="1" applyBorder="1" applyAlignment="1">
      <alignment horizontal="center" wrapText="1"/>
    </xf>
    <xf numFmtId="0" fontId="4" fillId="4" borderId="1" xfId="0" applyFont="1" applyFill="1" applyBorder="1"/>
    <xf numFmtId="0" fontId="4" fillId="4" borderId="1" xfId="0" applyFont="1" applyFill="1" applyBorder="1" applyAlignment="1">
      <alignment horizontal="center"/>
    </xf>
    <xf numFmtId="3" fontId="4" fillId="4" borderId="1" xfId="0" applyNumberFormat="1" applyFont="1" applyFill="1" applyBorder="1" applyAlignment="1">
      <alignment horizontal="center"/>
    </xf>
    <xf numFmtId="42" fontId="4" fillId="4" borderId="1" xfId="0" applyNumberFormat="1" applyFont="1" applyFill="1" applyBorder="1" applyAlignment="1">
      <alignment horizontal="center"/>
    </xf>
    <xf numFmtId="42" fontId="4" fillId="4" borderId="1" xfId="0" applyNumberFormat="1" applyFont="1" applyFill="1" applyBorder="1" applyAlignment="1">
      <alignment horizontal="center" wrapText="1"/>
    </xf>
    <xf numFmtId="3" fontId="7" fillId="0" borderId="1" xfId="0" applyNumberFormat="1" applyFont="1" applyBorder="1" applyAlignment="1">
      <alignment horizontal="center"/>
    </xf>
    <xf numFmtId="164" fontId="7" fillId="0" borderId="1" xfId="0" applyNumberFormat="1" applyFont="1" applyBorder="1" applyAlignment="1">
      <alignment horizontal="center"/>
    </xf>
    <xf numFmtId="0" fontId="7" fillId="0" borderId="1" xfId="0" applyFont="1" applyBorder="1"/>
    <xf numFmtId="3" fontId="7" fillId="0" borderId="1" xfId="0" applyNumberFormat="1" applyFont="1" applyBorder="1"/>
    <xf numFmtId="42" fontId="7" fillId="0" borderId="1" xfId="0" applyNumberFormat="1" applyFont="1" applyBorder="1"/>
    <xf numFmtId="42" fontId="7" fillId="0" borderId="1" xfId="0" applyNumberFormat="1" applyFont="1" applyBorder="1" applyAlignment="1">
      <alignment horizontal="right"/>
    </xf>
    <xf numFmtId="42" fontId="7" fillId="0" borderId="1" xfId="0" applyNumberFormat="1" applyFont="1" applyBorder="1" applyAlignment="1">
      <alignment horizontal="center"/>
    </xf>
    <xf numFmtId="9" fontId="6" fillId="0" borderId="1" xfId="0" applyNumberFormat="1" applyFont="1" applyBorder="1" applyAlignment="1">
      <alignment horizontal="center"/>
    </xf>
    <xf numFmtId="0" fontId="6" fillId="0" borderId="1" xfId="0" applyFont="1" applyBorder="1" applyAlignment="1">
      <alignment horizontal="center"/>
    </xf>
    <xf numFmtId="42" fontId="6" fillId="0" borderId="1" xfId="0" applyNumberFormat="1" applyFont="1" applyBorder="1"/>
    <xf numFmtId="42" fontId="6" fillId="5" borderId="1" xfId="0" applyNumberFormat="1" applyFont="1" applyFill="1" applyBorder="1"/>
    <xf numFmtId="42" fontId="1" fillId="0" borderId="1" xfId="0" applyNumberFormat="1" applyFont="1" applyBorder="1"/>
    <xf numFmtId="0" fontId="1" fillId="0" borderId="0" xfId="0" applyFont="1"/>
    <xf numFmtId="42" fontId="0" fillId="0" borderId="1" xfId="0" applyNumberFormat="1" applyBorder="1"/>
    <xf numFmtId="42" fontId="0" fillId="0" borderId="0" xfId="0" applyNumberFormat="1" applyBorder="1"/>
    <xf numFmtId="0" fontId="7" fillId="0" borderId="1" xfId="0" applyFont="1" applyBorder="1" applyAlignment="1">
      <alignment horizontal="center"/>
    </xf>
    <xf numFmtId="9" fontId="3" fillId="3" borderId="1" xfId="1" applyNumberFormat="1" applyFont="1" applyFill="1" applyBorder="1" applyAlignment="1">
      <alignment horizontal="center" wrapText="1"/>
    </xf>
    <xf numFmtId="42" fontId="5" fillId="3" borderId="1" xfId="0" applyNumberFormat="1" applyFont="1" applyFill="1" applyBorder="1" applyAlignment="1">
      <alignment horizontal="center" wrapText="1"/>
    </xf>
    <xf numFmtId="0" fontId="0" fillId="0" borderId="0" xfId="0" applyAlignment="1">
      <alignment horizontal="left"/>
    </xf>
    <xf numFmtId="0" fontId="1" fillId="2" borderId="1" xfId="0" applyFont="1" applyFill="1" applyBorder="1" applyAlignment="1">
      <alignment horizontal="center" wrapText="1"/>
    </xf>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left"/>
    </xf>
    <xf numFmtId="14" fontId="0" fillId="0" borderId="1" xfId="0" applyNumberFormat="1" applyBorder="1" applyAlignment="1">
      <alignment horizontal="center"/>
    </xf>
    <xf numFmtId="0" fontId="0" fillId="0" borderId="1" xfId="0" applyBorder="1"/>
    <xf numFmtId="0" fontId="0" fillId="0" borderId="1" xfId="0" applyBorder="1" applyAlignment="1">
      <alignment horizontal="center"/>
    </xf>
    <xf numFmtId="3" fontId="0" fillId="0" borderId="1" xfId="0" applyNumberFormat="1" applyBorder="1"/>
    <xf numFmtId="9" fontId="0" fillId="0" borderId="1" xfId="0" applyNumberFormat="1" applyBorder="1" applyAlignment="1">
      <alignment horizontal="center"/>
    </xf>
    <xf numFmtId="42" fontId="0" fillId="0" borderId="1" xfId="0" applyNumberFormat="1" applyBorder="1" applyAlignment="1">
      <alignment horizontal="center"/>
    </xf>
    <xf numFmtId="42" fontId="1" fillId="0" borderId="1" xfId="0" applyNumberFormat="1" applyFont="1" applyBorder="1" applyAlignment="1">
      <alignment horizontal="center"/>
    </xf>
    <xf numFmtId="0" fontId="8" fillId="0" borderId="1" xfId="0" applyFont="1" applyBorder="1"/>
    <xf numFmtId="42" fontId="11" fillId="0" borderId="0" xfId="4" applyNumberFormat="1"/>
    <xf numFmtId="42" fontId="6" fillId="6" borderId="1" xfId="0" applyNumberFormat="1" applyFont="1" applyFill="1" applyBorder="1"/>
    <xf numFmtId="3" fontId="7" fillId="0" borderId="1" xfId="0" applyNumberFormat="1" applyFont="1" applyFill="1" applyBorder="1" applyAlignment="1">
      <alignment horizontal="center"/>
    </xf>
    <xf numFmtId="42" fontId="6" fillId="7" borderId="1" xfId="0" applyNumberFormat="1" applyFont="1" applyFill="1" applyBorder="1"/>
    <xf numFmtId="42" fontId="1" fillId="0" borderId="0" xfId="0" applyNumberFormat="1" applyFont="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1" xfId="0" applyFont="1" applyFill="1" applyBorder="1" applyAlignment="1">
      <alignment horizontal="left"/>
    </xf>
  </cellXfs>
  <cellStyles count="5">
    <cellStyle name="Currency 2" xfId="1" xr:uid="{71C40955-E367-4420-9030-18B2C6BDCCC3}"/>
    <cellStyle name="Hyperlink" xfId="4" builtinId="8"/>
    <cellStyle name="Normal" xfId="0" builtinId="0"/>
    <cellStyle name="Normal 5" xfId="3" xr:uid="{6F455127-6BFB-47EA-AD9C-16D3564A193C}"/>
    <cellStyle name="Percent 3" xfId="2" xr:uid="{556132A1-FB7F-4B72-94EE-96DD90E20B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nr.wi.gov/sites/default/files/topic/Aid/loans/pubs/CF006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3BE1-CBEF-4A89-8E5E-A8359F1E05DD}">
  <sheetPr>
    <pageSetUpPr fitToPage="1"/>
  </sheetPr>
  <dimension ref="A1:W117"/>
  <sheetViews>
    <sheetView tabSelected="1" view="pageLayout" zoomScaleNormal="100" workbookViewId="0">
      <selection activeCell="L6" sqref="L6"/>
    </sheetView>
  </sheetViews>
  <sheetFormatPr defaultRowHeight="14.4" x14ac:dyDescent="0.3"/>
  <cols>
    <col min="1" max="2" width="8.77734375" style="3"/>
    <col min="3" max="3" width="10.21875" style="3" bestFit="1" customWidth="1"/>
    <col min="4" max="4" width="26.21875" bestFit="1" customWidth="1"/>
    <col min="5" max="5" width="8.77734375" style="3"/>
    <col min="6" max="6" width="62.21875" bestFit="1" customWidth="1"/>
    <col min="7" max="7" width="11.77734375" bestFit="1" customWidth="1"/>
    <col min="8" max="8" width="10.5546875" customWidth="1"/>
    <col min="9" max="9" width="12.77734375" bestFit="1" customWidth="1"/>
    <col min="10" max="11" width="10" bestFit="1" customWidth="1"/>
    <col min="12" max="13" width="13.21875" style="1" bestFit="1" customWidth="1"/>
    <col min="14" max="14" width="9.21875" style="1" customWidth="1"/>
    <col min="15" max="15" width="8.77734375" style="5"/>
    <col min="16" max="16" width="12.44140625" style="3" customWidth="1"/>
    <col min="17" max="17" width="8.77734375" style="3"/>
    <col min="18" max="18" width="12.21875" style="1" customWidth="1"/>
    <col min="19" max="19" width="11.6640625" style="1" customWidth="1"/>
    <col min="20" max="20" width="14.21875" style="1" customWidth="1"/>
    <col min="21" max="21" width="13.21875" style="1" customWidth="1"/>
    <col min="22" max="22" width="12.5546875" style="1" customWidth="1"/>
    <col min="23" max="23" width="13.21875" style="1" bestFit="1" customWidth="1"/>
  </cols>
  <sheetData>
    <row r="1" spans="1:23" s="2" customFormat="1" ht="57.6" x14ac:dyDescent="0.3">
      <c r="A1" s="11" t="s">
        <v>1</v>
      </c>
      <c r="B1" s="12" t="s">
        <v>2</v>
      </c>
      <c r="C1" s="12" t="s">
        <v>3</v>
      </c>
      <c r="D1" s="13" t="s">
        <v>328</v>
      </c>
      <c r="E1" s="14" t="s">
        <v>0</v>
      </c>
      <c r="F1" s="13" t="s">
        <v>329</v>
      </c>
      <c r="G1" s="14" t="s">
        <v>330</v>
      </c>
      <c r="H1" s="14" t="s">
        <v>4</v>
      </c>
      <c r="I1" s="11" t="s">
        <v>5</v>
      </c>
      <c r="J1" s="15" t="s">
        <v>6</v>
      </c>
      <c r="K1" s="16" t="s">
        <v>7</v>
      </c>
      <c r="L1" s="17" t="s">
        <v>331</v>
      </c>
      <c r="M1" s="17" t="s">
        <v>332</v>
      </c>
      <c r="N1" s="17" t="s">
        <v>8</v>
      </c>
      <c r="O1" s="4" t="s">
        <v>333</v>
      </c>
      <c r="P1" s="6" t="s">
        <v>334</v>
      </c>
      <c r="Q1" s="7" t="s">
        <v>335</v>
      </c>
      <c r="R1" s="8" t="s">
        <v>339</v>
      </c>
      <c r="S1" s="8" t="s">
        <v>338</v>
      </c>
      <c r="T1" s="8" t="s">
        <v>340</v>
      </c>
      <c r="U1" s="8" t="s">
        <v>341</v>
      </c>
      <c r="V1" s="8" t="s">
        <v>337</v>
      </c>
      <c r="W1" s="8" t="s">
        <v>336</v>
      </c>
    </row>
    <row r="2" spans="1:23" s="2" customFormat="1" ht="16.2" x14ac:dyDescent="0.3">
      <c r="A2" s="18">
        <v>150</v>
      </c>
      <c r="B2" s="19">
        <v>4.4000000000000004</v>
      </c>
      <c r="C2" s="19">
        <v>154.4</v>
      </c>
      <c r="D2" s="20" t="s">
        <v>373</v>
      </c>
      <c r="E2" s="33" t="s">
        <v>212</v>
      </c>
      <c r="F2" s="20" t="s">
        <v>213</v>
      </c>
      <c r="G2" s="20" t="s">
        <v>214</v>
      </c>
      <c r="H2" s="20" t="s">
        <v>45</v>
      </c>
      <c r="I2" s="20" t="s">
        <v>64</v>
      </c>
      <c r="J2" s="21">
        <v>337</v>
      </c>
      <c r="K2" s="22">
        <v>74452</v>
      </c>
      <c r="L2" s="22">
        <v>3381200</v>
      </c>
      <c r="M2" s="23">
        <v>3381200</v>
      </c>
      <c r="N2" s="24">
        <v>0</v>
      </c>
      <c r="O2" s="25">
        <v>0.55000000000000004</v>
      </c>
      <c r="P2" s="26">
        <v>220</v>
      </c>
      <c r="Q2" s="25">
        <v>0.6</v>
      </c>
      <c r="R2" s="27">
        <v>0</v>
      </c>
      <c r="S2" s="27">
        <v>0</v>
      </c>
      <c r="T2" s="28">
        <v>2366840</v>
      </c>
      <c r="U2" s="28">
        <v>0</v>
      </c>
      <c r="V2" s="27">
        <v>2366840</v>
      </c>
      <c r="W2" s="27">
        <f>M2-V2</f>
        <v>1014360</v>
      </c>
    </row>
    <row r="3" spans="1:23" s="2" customFormat="1" ht="16.2" x14ac:dyDescent="0.3">
      <c r="A3" s="18">
        <v>150</v>
      </c>
      <c r="B3" s="19">
        <v>3.1</v>
      </c>
      <c r="C3" s="19">
        <v>153.1</v>
      </c>
      <c r="D3" s="20" t="s">
        <v>374</v>
      </c>
      <c r="E3" s="33" t="s">
        <v>326</v>
      </c>
      <c r="F3" s="20" t="s">
        <v>327</v>
      </c>
      <c r="G3" s="20" t="s">
        <v>121</v>
      </c>
      <c r="H3" s="20" t="s">
        <v>12</v>
      </c>
      <c r="I3" s="20" t="s">
        <v>253</v>
      </c>
      <c r="J3" s="21">
        <v>205</v>
      </c>
      <c r="K3" s="22">
        <v>94167</v>
      </c>
      <c r="L3" s="22">
        <v>3148088</v>
      </c>
      <c r="M3" s="23">
        <v>3148088</v>
      </c>
      <c r="N3" s="24">
        <v>0</v>
      </c>
      <c r="O3" s="25">
        <v>0.55000000000000004</v>
      </c>
      <c r="P3" s="26">
        <v>155</v>
      </c>
      <c r="Q3" s="25">
        <v>0.45</v>
      </c>
      <c r="R3" s="27">
        <v>0</v>
      </c>
      <c r="S3" s="27">
        <v>0</v>
      </c>
      <c r="T3" s="28">
        <v>2203662</v>
      </c>
      <c r="U3" s="28">
        <v>0</v>
      </c>
      <c r="V3" s="27">
        <v>2203662</v>
      </c>
      <c r="W3" s="27">
        <f t="shared" ref="W3:W65" si="0">M3-V3</f>
        <v>944426</v>
      </c>
    </row>
    <row r="4" spans="1:23" s="2" customFormat="1" x14ac:dyDescent="0.3">
      <c r="A4" s="18">
        <v>150</v>
      </c>
      <c r="B4" s="19">
        <v>2.9</v>
      </c>
      <c r="C4" s="19">
        <v>152.9</v>
      </c>
      <c r="D4" s="20" t="s">
        <v>54</v>
      </c>
      <c r="E4" s="33" t="s">
        <v>53</v>
      </c>
      <c r="F4" s="20" t="s">
        <v>55</v>
      </c>
      <c r="G4" s="20" t="s">
        <v>56</v>
      </c>
      <c r="H4" s="20" t="s">
        <v>18</v>
      </c>
      <c r="I4" s="20" t="s">
        <v>57</v>
      </c>
      <c r="J4" s="21">
        <v>128</v>
      </c>
      <c r="K4" s="22">
        <v>83525</v>
      </c>
      <c r="L4" s="22">
        <v>7906530</v>
      </c>
      <c r="M4" s="23">
        <v>7906530</v>
      </c>
      <c r="N4" s="24">
        <v>0</v>
      </c>
      <c r="O4" s="25">
        <v>0.55000000000000004</v>
      </c>
      <c r="P4" s="26">
        <v>145</v>
      </c>
      <c r="Q4" s="25">
        <v>0.4</v>
      </c>
      <c r="R4" s="27">
        <v>1962612</v>
      </c>
      <c r="S4" s="27">
        <v>0</v>
      </c>
      <c r="T4" s="28">
        <v>3000000</v>
      </c>
      <c r="U4" s="28">
        <v>0</v>
      </c>
      <c r="V4" s="27">
        <v>4962612</v>
      </c>
      <c r="W4" s="27">
        <f t="shared" si="0"/>
        <v>2943918</v>
      </c>
    </row>
    <row r="5" spans="1:23" s="2" customFormat="1" x14ac:dyDescent="0.3">
      <c r="A5" s="18">
        <v>150</v>
      </c>
      <c r="B5" s="19">
        <v>0.9</v>
      </c>
      <c r="C5" s="19">
        <v>150.9</v>
      </c>
      <c r="D5" s="20" t="s">
        <v>251</v>
      </c>
      <c r="E5" s="33" t="s">
        <v>250</v>
      </c>
      <c r="F5" s="20" t="s">
        <v>252</v>
      </c>
      <c r="G5" s="20" t="s">
        <v>140</v>
      </c>
      <c r="H5" s="20" t="s">
        <v>12</v>
      </c>
      <c r="I5" s="20" t="s">
        <v>253</v>
      </c>
      <c r="J5" s="21">
        <v>2516</v>
      </c>
      <c r="K5" s="22">
        <v>120341</v>
      </c>
      <c r="L5" s="22">
        <v>3955000</v>
      </c>
      <c r="M5" s="23">
        <v>3955000</v>
      </c>
      <c r="N5" s="24">
        <v>0</v>
      </c>
      <c r="O5" s="25">
        <v>0.55000000000000004</v>
      </c>
      <c r="P5" s="26">
        <v>45</v>
      </c>
      <c r="Q5" s="25">
        <v>0</v>
      </c>
      <c r="R5" s="27">
        <v>0</v>
      </c>
      <c r="S5" s="27">
        <v>0</v>
      </c>
      <c r="T5" s="28">
        <v>1190455</v>
      </c>
      <c r="U5" s="28">
        <v>0</v>
      </c>
      <c r="V5" s="27">
        <v>1190455</v>
      </c>
      <c r="W5" s="27">
        <f t="shared" si="0"/>
        <v>2764545</v>
      </c>
    </row>
    <row r="6" spans="1:23" s="2" customFormat="1" x14ac:dyDescent="0.3">
      <c r="A6" s="18">
        <v>109</v>
      </c>
      <c r="B6" s="19">
        <v>4.4000000000000004</v>
      </c>
      <c r="C6" s="19">
        <v>113.4</v>
      </c>
      <c r="D6" s="20" t="s">
        <v>90</v>
      </c>
      <c r="E6" s="33" t="s">
        <v>108</v>
      </c>
      <c r="F6" s="20" t="s">
        <v>109</v>
      </c>
      <c r="G6" s="20" t="s">
        <v>92</v>
      </c>
      <c r="H6" s="20" t="s">
        <v>12</v>
      </c>
      <c r="I6" s="20" t="s">
        <v>25</v>
      </c>
      <c r="J6" s="21">
        <v>1183</v>
      </c>
      <c r="K6" s="22">
        <v>58500</v>
      </c>
      <c r="L6" s="22">
        <v>1100500</v>
      </c>
      <c r="M6" s="23">
        <v>1100500</v>
      </c>
      <c r="N6" s="24">
        <v>0</v>
      </c>
      <c r="O6" s="25">
        <v>0.33</v>
      </c>
      <c r="P6" s="26">
        <v>220</v>
      </c>
      <c r="Q6" s="25">
        <v>0.6</v>
      </c>
      <c r="R6" s="27">
        <v>303738</v>
      </c>
      <c r="S6" s="28">
        <v>0</v>
      </c>
      <c r="T6" s="28">
        <v>0</v>
      </c>
      <c r="U6" s="28">
        <v>0</v>
      </c>
      <c r="V6" s="27">
        <v>303738</v>
      </c>
      <c r="W6" s="27">
        <f t="shared" si="0"/>
        <v>796762</v>
      </c>
    </row>
    <row r="7" spans="1:23" s="2" customFormat="1" x14ac:dyDescent="0.3">
      <c r="A7" s="18">
        <v>98</v>
      </c>
      <c r="B7" s="19">
        <v>4</v>
      </c>
      <c r="C7" s="19">
        <v>102</v>
      </c>
      <c r="D7" s="20" t="s">
        <v>195</v>
      </c>
      <c r="E7" s="33" t="s">
        <v>194</v>
      </c>
      <c r="F7" s="20" t="s">
        <v>196</v>
      </c>
      <c r="G7" s="20" t="s">
        <v>197</v>
      </c>
      <c r="H7" s="20" t="s">
        <v>18</v>
      </c>
      <c r="I7" s="20" t="s">
        <v>80</v>
      </c>
      <c r="J7" s="21">
        <v>727</v>
      </c>
      <c r="K7" s="22">
        <v>50000</v>
      </c>
      <c r="L7" s="22">
        <v>2701405</v>
      </c>
      <c r="M7" s="23">
        <v>2675405</v>
      </c>
      <c r="N7" s="24">
        <v>0</v>
      </c>
      <c r="O7" s="25">
        <v>0.33</v>
      </c>
      <c r="P7" s="26">
        <v>200</v>
      </c>
      <c r="Q7" s="25">
        <v>0.6</v>
      </c>
      <c r="R7" s="27">
        <v>1605243</v>
      </c>
      <c r="S7" s="28">
        <v>0</v>
      </c>
      <c r="T7" s="28">
        <v>0</v>
      </c>
      <c r="U7" s="28">
        <v>0</v>
      </c>
      <c r="V7" s="27">
        <v>1605243</v>
      </c>
      <c r="W7" s="27">
        <f t="shared" si="0"/>
        <v>1070162</v>
      </c>
    </row>
    <row r="8" spans="1:23" s="2" customFormat="1" x14ac:dyDescent="0.3">
      <c r="A8" s="18">
        <v>99</v>
      </c>
      <c r="B8" s="19">
        <v>2.7</v>
      </c>
      <c r="C8" s="19">
        <v>101.7</v>
      </c>
      <c r="D8" s="20" t="s">
        <v>259</v>
      </c>
      <c r="E8" s="33" t="s">
        <v>258</v>
      </c>
      <c r="F8" s="20" t="s">
        <v>260</v>
      </c>
      <c r="G8" s="20" t="s">
        <v>261</v>
      </c>
      <c r="H8" s="20" t="s">
        <v>51</v>
      </c>
      <c r="I8" s="20" t="s">
        <v>52</v>
      </c>
      <c r="J8" s="21">
        <v>664</v>
      </c>
      <c r="K8" s="22">
        <v>66875</v>
      </c>
      <c r="L8" s="22">
        <v>5736058</v>
      </c>
      <c r="M8" s="23">
        <v>5736058</v>
      </c>
      <c r="N8" s="24">
        <v>0</v>
      </c>
      <c r="O8" s="25">
        <v>0.55000000000000004</v>
      </c>
      <c r="P8" s="26">
        <v>135</v>
      </c>
      <c r="Q8" s="25">
        <v>0.35</v>
      </c>
      <c r="R8" s="27">
        <v>2007621</v>
      </c>
      <c r="S8" s="28">
        <v>0</v>
      </c>
      <c r="T8" s="28">
        <v>0</v>
      </c>
      <c r="U8" s="28">
        <v>0</v>
      </c>
      <c r="V8" s="27">
        <v>2007621</v>
      </c>
      <c r="W8" s="27">
        <f t="shared" si="0"/>
        <v>3728437</v>
      </c>
    </row>
    <row r="9" spans="1:23" s="2" customFormat="1" ht="16.2" x14ac:dyDescent="0.3">
      <c r="A9" s="18">
        <v>84</v>
      </c>
      <c r="B9" s="19">
        <v>2.3000000000000003</v>
      </c>
      <c r="C9" s="19">
        <v>86.3</v>
      </c>
      <c r="D9" s="48" t="s">
        <v>351</v>
      </c>
      <c r="E9" s="33" t="s">
        <v>312</v>
      </c>
      <c r="F9" s="20" t="s">
        <v>313</v>
      </c>
      <c r="G9" s="20" t="s">
        <v>29</v>
      </c>
      <c r="H9" s="20" t="s">
        <v>12</v>
      </c>
      <c r="I9" s="20" t="s">
        <v>253</v>
      </c>
      <c r="J9" s="21">
        <v>913</v>
      </c>
      <c r="K9" s="22">
        <v>74609</v>
      </c>
      <c r="L9" s="22">
        <v>8612500</v>
      </c>
      <c r="M9" s="23">
        <v>8612500</v>
      </c>
      <c r="N9" s="24">
        <v>0</v>
      </c>
      <c r="O9" s="25">
        <v>0.55000000000000004</v>
      </c>
      <c r="P9" s="26">
        <v>115</v>
      </c>
      <c r="Q9" s="25">
        <v>0.3</v>
      </c>
      <c r="R9" s="27">
        <v>2100000</v>
      </c>
      <c r="S9" s="28">
        <v>500000</v>
      </c>
      <c r="T9" s="28">
        <v>0</v>
      </c>
      <c r="U9" s="28">
        <v>0</v>
      </c>
      <c r="V9" s="27">
        <v>2600000</v>
      </c>
      <c r="W9" s="27">
        <f t="shared" si="0"/>
        <v>6012500</v>
      </c>
    </row>
    <row r="10" spans="1:23" s="2" customFormat="1" x14ac:dyDescent="0.3">
      <c r="A10" s="18">
        <v>82</v>
      </c>
      <c r="B10" s="19">
        <v>0.6</v>
      </c>
      <c r="C10" s="19">
        <v>82.6</v>
      </c>
      <c r="D10" s="20" t="s">
        <v>171</v>
      </c>
      <c r="E10" s="33" t="s">
        <v>170</v>
      </c>
      <c r="F10" s="20" t="s">
        <v>172</v>
      </c>
      <c r="G10" s="20" t="s">
        <v>173</v>
      </c>
      <c r="H10" s="20" t="s">
        <v>18</v>
      </c>
      <c r="I10" s="20" t="s">
        <v>80</v>
      </c>
      <c r="J10" s="21">
        <v>3276</v>
      </c>
      <c r="K10" s="22">
        <v>125938</v>
      </c>
      <c r="L10" s="22">
        <v>11224145</v>
      </c>
      <c r="M10" s="23">
        <v>11224145</v>
      </c>
      <c r="N10" s="24">
        <v>0</v>
      </c>
      <c r="O10" s="25">
        <v>0.55000000000000004</v>
      </c>
      <c r="P10" s="26">
        <v>30</v>
      </c>
      <c r="Q10" s="25">
        <v>0</v>
      </c>
      <c r="R10" s="27">
        <v>0</v>
      </c>
      <c r="S10" s="28">
        <v>0</v>
      </c>
      <c r="T10" s="28">
        <v>0</v>
      </c>
      <c r="U10" s="28">
        <v>0</v>
      </c>
      <c r="V10" s="27">
        <v>0</v>
      </c>
      <c r="W10" s="27">
        <f t="shared" si="0"/>
        <v>11224145</v>
      </c>
    </row>
    <row r="11" spans="1:23" s="2" customFormat="1" x14ac:dyDescent="0.3">
      <c r="A11" s="18">
        <v>78</v>
      </c>
      <c r="B11" s="19">
        <v>1.1000000000000001</v>
      </c>
      <c r="C11" s="19">
        <v>79.099999999999994</v>
      </c>
      <c r="D11" s="20" t="s">
        <v>291</v>
      </c>
      <c r="E11" s="33" t="s">
        <v>290</v>
      </c>
      <c r="F11" s="20" t="s">
        <v>157</v>
      </c>
      <c r="G11" s="20" t="s">
        <v>121</v>
      </c>
      <c r="H11" s="20" t="s">
        <v>12</v>
      </c>
      <c r="I11" s="20" t="s">
        <v>13</v>
      </c>
      <c r="J11" s="21">
        <v>2637</v>
      </c>
      <c r="K11" s="22">
        <v>88424</v>
      </c>
      <c r="L11" s="22">
        <v>7491000</v>
      </c>
      <c r="M11" s="23">
        <v>7491000</v>
      </c>
      <c r="N11" s="24">
        <v>0</v>
      </c>
      <c r="O11" s="25">
        <v>0.55000000000000004</v>
      </c>
      <c r="P11" s="26">
        <v>55</v>
      </c>
      <c r="Q11" s="25">
        <v>0</v>
      </c>
      <c r="R11" s="27">
        <v>0</v>
      </c>
      <c r="S11" s="28">
        <v>0</v>
      </c>
      <c r="T11" s="28">
        <v>0</v>
      </c>
      <c r="U11" s="28">
        <v>0</v>
      </c>
      <c r="V11" s="27">
        <v>0</v>
      </c>
      <c r="W11" s="27">
        <f t="shared" si="0"/>
        <v>7491000</v>
      </c>
    </row>
    <row r="12" spans="1:23" s="2" customFormat="1" x14ac:dyDescent="0.3">
      <c r="A12" s="18">
        <v>75</v>
      </c>
      <c r="B12" s="19">
        <v>3.8000000000000003</v>
      </c>
      <c r="C12" s="19">
        <v>78.8</v>
      </c>
      <c r="D12" s="20" t="s">
        <v>263</v>
      </c>
      <c r="E12" s="33" t="s">
        <v>262</v>
      </c>
      <c r="F12" s="20" t="s">
        <v>264</v>
      </c>
      <c r="G12" s="20" t="s">
        <v>72</v>
      </c>
      <c r="H12" s="20" t="s">
        <v>45</v>
      </c>
      <c r="I12" s="20" t="s">
        <v>46</v>
      </c>
      <c r="J12" s="21">
        <v>282</v>
      </c>
      <c r="K12" s="22">
        <v>54063</v>
      </c>
      <c r="L12" s="22">
        <v>254301</v>
      </c>
      <c r="M12" s="23">
        <v>254301</v>
      </c>
      <c r="N12" s="24">
        <v>0</v>
      </c>
      <c r="O12" s="25">
        <v>0.33</v>
      </c>
      <c r="P12" s="26">
        <v>190</v>
      </c>
      <c r="Q12" s="25">
        <v>0.55000000000000004</v>
      </c>
      <c r="R12" s="27">
        <v>50861</v>
      </c>
      <c r="S12" s="28">
        <v>127151</v>
      </c>
      <c r="T12" s="28">
        <v>0</v>
      </c>
      <c r="U12" s="28">
        <v>0</v>
      </c>
      <c r="V12" s="27">
        <v>178012</v>
      </c>
      <c r="W12" s="27">
        <f t="shared" si="0"/>
        <v>76289</v>
      </c>
    </row>
    <row r="13" spans="1:23" s="2" customFormat="1" x14ac:dyDescent="0.3">
      <c r="A13" s="18">
        <v>72</v>
      </c>
      <c r="B13" s="19">
        <v>6.4</v>
      </c>
      <c r="C13" s="19">
        <v>78.400000000000006</v>
      </c>
      <c r="D13" s="20" t="s">
        <v>255</v>
      </c>
      <c r="E13" s="33" t="s">
        <v>254</v>
      </c>
      <c r="F13" s="20" t="s">
        <v>256</v>
      </c>
      <c r="G13" s="20" t="s">
        <v>257</v>
      </c>
      <c r="H13" s="20" t="s">
        <v>51</v>
      </c>
      <c r="I13" s="20" t="s">
        <v>52</v>
      </c>
      <c r="J13" s="21">
        <v>236</v>
      </c>
      <c r="K13" s="22">
        <v>49167</v>
      </c>
      <c r="L13" s="22">
        <v>3624901</v>
      </c>
      <c r="M13" s="23">
        <v>3624901</v>
      </c>
      <c r="N13" s="24">
        <v>0</v>
      </c>
      <c r="O13" s="25">
        <v>0</v>
      </c>
      <c r="P13" s="26">
        <v>320</v>
      </c>
      <c r="Q13" s="25">
        <v>0.65</v>
      </c>
      <c r="R13" s="27">
        <v>1491757</v>
      </c>
      <c r="S13" s="28">
        <v>1000000</v>
      </c>
      <c r="T13" s="28">
        <v>0</v>
      </c>
      <c r="U13" s="28">
        <v>0</v>
      </c>
      <c r="V13" s="27">
        <v>2491757</v>
      </c>
      <c r="W13" s="27">
        <f t="shared" si="0"/>
        <v>1133144</v>
      </c>
    </row>
    <row r="14" spans="1:23" s="2" customFormat="1" ht="16.2" x14ac:dyDescent="0.3">
      <c r="A14" s="51">
        <v>77</v>
      </c>
      <c r="B14" s="19">
        <v>1.4000000000000001</v>
      </c>
      <c r="C14" s="19">
        <v>78.400000000000006</v>
      </c>
      <c r="D14" s="20" t="s">
        <v>367</v>
      </c>
      <c r="E14" s="33" t="s">
        <v>38</v>
      </c>
      <c r="F14" s="20" t="s">
        <v>39</v>
      </c>
      <c r="G14" s="20" t="s">
        <v>40</v>
      </c>
      <c r="H14" s="20" t="s">
        <v>18</v>
      </c>
      <c r="I14" s="20" t="s">
        <v>19</v>
      </c>
      <c r="J14" s="21">
        <v>67245</v>
      </c>
      <c r="K14" s="22">
        <v>61929</v>
      </c>
      <c r="L14" s="22">
        <v>44330005</v>
      </c>
      <c r="M14" s="23">
        <v>44330005</v>
      </c>
      <c r="N14" s="24">
        <v>0</v>
      </c>
      <c r="O14" s="25">
        <v>0.55000000000000004</v>
      </c>
      <c r="P14" s="26">
        <v>70</v>
      </c>
      <c r="Q14" s="25">
        <v>0.25</v>
      </c>
      <c r="R14" s="27">
        <v>2100000</v>
      </c>
      <c r="S14" s="28">
        <v>0</v>
      </c>
      <c r="T14" s="28">
        <v>0</v>
      </c>
      <c r="U14" s="28">
        <v>0</v>
      </c>
      <c r="V14" s="27">
        <v>2100000</v>
      </c>
      <c r="W14" s="27">
        <f>M14-V14</f>
        <v>42230005</v>
      </c>
    </row>
    <row r="15" spans="1:23" s="2" customFormat="1" x14ac:dyDescent="0.3">
      <c r="A15" s="18">
        <v>76</v>
      </c>
      <c r="B15" s="19">
        <v>2.2000000000000002</v>
      </c>
      <c r="C15" s="19">
        <v>78.2</v>
      </c>
      <c r="D15" s="20" t="s">
        <v>306</v>
      </c>
      <c r="E15" s="33" t="s">
        <v>305</v>
      </c>
      <c r="F15" s="20" t="s">
        <v>307</v>
      </c>
      <c r="G15" s="20" t="s">
        <v>235</v>
      </c>
      <c r="H15" s="20" t="s">
        <v>18</v>
      </c>
      <c r="I15" s="20" t="s">
        <v>57</v>
      </c>
      <c r="J15" s="21">
        <v>1186</v>
      </c>
      <c r="K15" s="22">
        <v>75417</v>
      </c>
      <c r="L15" s="22">
        <v>4054650</v>
      </c>
      <c r="M15" s="23">
        <v>4054650</v>
      </c>
      <c r="N15" s="24">
        <v>0</v>
      </c>
      <c r="O15" s="25">
        <v>0.55000000000000004</v>
      </c>
      <c r="P15" s="26">
        <v>110</v>
      </c>
      <c r="Q15" s="25">
        <v>0.3</v>
      </c>
      <c r="R15" s="27">
        <v>1216395</v>
      </c>
      <c r="S15" s="28">
        <v>0</v>
      </c>
      <c r="T15" s="28">
        <v>0</v>
      </c>
      <c r="U15" s="28">
        <v>0</v>
      </c>
      <c r="V15" s="27">
        <v>1216395</v>
      </c>
      <c r="W15" s="27">
        <f t="shared" si="0"/>
        <v>2838255</v>
      </c>
    </row>
    <row r="16" spans="1:23" s="2" customFormat="1" x14ac:dyDescent="0.3">
      <c r="A16" s="18">
        <v>75</v>
      </c>
      <c r="B16" s="19">
        <v>2.1</v>
      </c>
      <c r="C16" s="19">
        <v>77.099999999999994</v>
      </c>
      <c r="D16" s="20" t="s">
        <v>175</v>
      </c>
      <c r="E16" s="33" t="s">
        <v>174</v>
      </c>
      <c r="F16" s="20" t="s">
        <v>109</v>
      </c>
      <c r="G16" s="20" t="s">
        <v>176</v>
      </c>
      <c r="H16" s="20" t="s">
        <v>45</v>
      </c>
      <c r="I16" s="20" t="s">
        <v>107</v>
      </c>
      <c r="J16" s="21">
        <v>1853</v>
      </c>
      <c r="K16" s="22">
        <v>82159</v>
      </c>
      <c r="L16" s="22">
        <v>8718090</v>
      </c>
      <c r="M16" s="23">
        <v>8678590</v>
      </c>
      <c r="N16" s="24">
        <v>0</v>
      </c>
      <c r="O16" s="25">
        <v>0.55000000000000004</v>
      </c>
      <c r="P16" s="26">
        <v>105</v>
      </c>
      <c r="Q16" s="25">
        <v>0.25</v>
      </c>
      <c r="R16" s="27">
        <v>2100000</v>
      </c>
      <c r="S16" s="28">
        <v>0</v>
      </c>
      <c r="T16" s="28">
        <v>0</v>
      </c>
      <c r="U16" s="28">
        <v>0</v>
      </c>
      <c r="V16" s="27">
        <v>2100000</v>
      </c>
      <c r="W16" s="27">
        <f t="shared" si="0"/>
        <v>6578590</v>
      </c>
    </row>
    <row r="17" spans="1:23" s="2" customFormat="1" ht="16.2" x14ac:dyDescent="0.3">
      <c r="A17" s="18">
        <v>74</v>
      </c>
      <c r="B17" s="19">
        <v>2</v>
      </c>
      <c r="C17" s="19">
        <v>76</v>
      </c>
      <c r="D17" s="20" t="s">
        <v>368</v>
      </c>
      <c r="E17" s="33" t="s">
        <v>154</v>
      </c>
      <c r="F17" s="20" t="s">
        <v>369</v>
      </c>
      <c r="G17" s="20" t="s">
        <v>56</v>
      </c>
      <c r="H17" s="20" t="s">
        <v>18</v>
      </c>
      <c r="I17" s="20" t="s">
        <v>19</v>
      </c>
      <c r="J17" s="21">
        <v>9979</v>
      </c>
      <c r="K17" s="22">
        <v>56882</v>
      </c>
      <c r="L17" s="22">
        <v>3609714</v>
      </c>
      <c r="M17" s="23">
        <v>3609714</v>
      </c>
      <c r="N17" s="24">
        <v>50000</v>
      </c>
      <c r="O17" s="25">
        <v>0.33</v>
      </c>
      <c r="P17" s="26">
        <v>100</v>
      </c>
      <c r="Q17" s="25">
        <v>0.35</v>
      </c>
      <c r="R17" s="27">
        <v>1263400</v>
      </c>
      <c r="S17" s="28">
        <v>0</v>
      </c>
      <c r="T17" s="28">
        <v>0</v>
      </c>
      <c r="U17" s="28">
        <v>0</v>
      </c>
      <c r="V17" s="27">
        <v>1263400</v>
      </c>
      <c r="W17" s="27">
        <f t="shared" si="0"/>
        <v>2346314</v>
      </c>
    </row>
    <row r="18" spans="1:23" s="2" customFormat="1" ht="16.2" x14ac:dyDescent="0.3">
      <c r="A18" s="18">
        <v>74</v>
      </c>
      <c r="B18" s="19">
        <v>2</v>
      </c>
      <c r="C18" s="19">
        <v>76</v>
      </c>
      <c r="D18" s="20" t="s">
        <v>368</v>
      </c>
      <c r="E18" s="33" t="s">
        <v>153</v>
      </c>
      <c r="F18" s="20" t="s">
        <v>370</v>
      </c>
      <c r="G18" s="20" t="s">
        <v>56</v>
      </c>
      <c r="H18" s="20" t="s">
        <v>18</v>
      </c>
      <c r="I18" s="20" t="s">
        <v>19</v>
      </c>
      <c r="J18" s="21">
        <v>9979</v>
      </c>
      <c r="K18" s="22">
        <v>56882</v>
      </c>
      <c r="L18" s="22">
        <v>2400157</v>
      </c>
      <c r="M18" s="23">
        <v>2400157</v>
      </c>
      <c r="N18" s="24">
        <v>0</v>
      </c>
      <c r="O18" s="25">
        <v>0.33</v>
      </c>
      <c r="P18" s="26">
        <v>100</v>
      </c>
      <c r="Q18" s="25">
        <v>0.35</v>
      </c>
      <c r="R18" s="27">
        <v>836600</v>
      </c>
      <c r="S18" s="28">
        <v>0</v>
      </c>
      <c r="T18" s="28">
        <v>0</v>
      </c>
      <c r="U18" s="28">
        <v>0</v>
      </c>
      <c r="V18" s="27">
        <v>836600</v>
      </c>
      <c r="W18" s="27">
        <f t="shared" si="0"/>
        <v>1563557</v>
      </c>
    </row>
    <row r="19" spans="1:23" s="2" customFormat="1" x14ac:dyDescent="0.3">
      <c r="A19" s="18">
        <v>72</v>
      </c>
      <c r="B19" s="19">
        <v>3.8000000000000003</v>
      </c>
      <c r="C19" s="19">
        <v>75.8</v>
      </c>
      <c r="D19" s="20" t="s">
        <v>266</v>
      </c>
      <c r="E19" s="33" t="s">
        <v>265</v>
      </c>
      <c r="F19" s="20" t="s">
        <v>267</v>
      </c>
      <c r="G19" s="20" t="s">
        <v>268</v>
      </c>
      <c r="H19" s="20" t="s">
        <v>12</v>
      </c>
      <c r="I19" s="20" t="s">
        <v>241</v>
      </c>
      <c r="J19" s="21">
        <v>3469</v>
      </c>
      <c r="K19" s="22">
        <v>42386</v>
      </c>
      <c r="L19" s="22">
        <v>7682968</v>
      </c>
      <c r="M19" s="23">
        <v>7682968</v>
      </c>
      <c r="N19" s="24">
        <v>0</v>
      </c>
      <c r="O19" s="25">
        <v>0.33</v>
      </c>
      <c r="P19" s="26">
        <v>190</v>
      </c>
      <c r="Q19" s="25">
        <v>0.55000000000000004</v>
      </c>
      <c r="R19" s="27">
        <v>2100000</v>
      </c>
      <c r="S19" s="28">
        <v>0</v>
      </c>
      <c r="T19" s="28">
        <v>0</v>
      </c>
      <c r="U19" s="28">
        <v>0</v>
      </c>
      <c r="V19" s="27">
        <v>2100000</v>
      </c>
      <c r="W19" s="27">
        <f t="shared" si="0"/>
        <v>5582968</v>
      </c>
    </row>
    <row r="20" spans="1:23" s="2" customFormat="1" ht="16.2" x14ac:dyDescent="0.3">
      <c r="A20" s="18">
        <v>72</v>
      </c>
      <c r="B20" s="19">
        <v>3.6</v>
      </c>
      <c r="C20" s="19">
        <v>75.599999999999994</v>
      </c>
      <c r="D20" s="48" t="s">
        <v>352</v>
      </c>
      <c r="E20" s="33" t="s">
        <v>248</v>
      </c>
      <c r="F20" s="20" t="s">
        <v>249</v>
      </c>
      <c r="G20" s="20" t="s">
        <v>29</v>
      </c>
      <c r="H20" s="20" t="s">
        <v>12</v>
      </c>
      <c r="I20" s="20" t="s">
        <v>241</v>
      </c>
      <c r="J20" s="21">
        <v>3834</v>
      </c>
      <c r="K20" s="22">
        <v>49556</v>
      </c>
      <c r="L20" s="22">
        <v>39837290</v>
      </c>
      <c r="M20" s="23">
        <v>39837290</v>
      </c>
      <c r="N20" s="24">
        <v>0</v>
      </c>
      <c r="O20" s="25">
        <v>0.33</v>
      </c>
      <c r="P20" s="26">
        <v>180</v>
      </c>
      <c r="Q20" s="25">
        <v>0.5</v>
      </c>
      <c r="R20" s="27">
        <v>2100000</v>
      </c>
      <c r="S20" s="28">
        <v>1000000</v>
      </c>
      <c r="T20" s="28">
        <v>0</v>
      </c>
      <c r="U20" s="28">
        <v>0</v>
      </c>
      <c r="V20" s="27">
        <v>3100000</v>
      </c>
      <c r="W20" s="27">
        <f t="shared" si="0"/>
        <v>36737290</v>
      </c>
    </row>
    <row r="21" spans="1:23" s="2" customFormat="1" x14ac:dyDescent="0.3">
      <c r="A21" s="18">
        <v>72</v>
      </c>
      <c r="B21" s="19">
        <v>1.9000000000000001</v>
      </c>
      <c r="C21" s="19">
        <v>73.900000000000006</v>
      </c>
      <c r="D21" s="20" t="s">
        <v>138</v>
      </c>
      <c r="E21" s="33" t="s">
        <v>137</v>
      </c>
      <c r="F21" s="20" t="s">
        <v>139</v>
      </c>
      <c r="G21" s="20" t="s">
        <v>140</v>
      </c>
      <c r="H21" s="20" t="s">
        <v>12</v>
      </c>
      <c r="I21" s="20" t="s">
        <v>30</v>
      </c>
      <c r="J21" s="21">
        <v>10036</v>
      </c>
      <c r="K21" s="22">
        <v>62785</v>
      </c>
      <c r="L21" s="22">
        <v>55489110</v>
      </c>
      <c r="M21" s="23">
        <v>55489110</v>
      </c>
      <c r="N21" s="24">
        <v>0</v>
      </c>
      <c r="O21" s="25">
        <v>0.55000000000000004</v>
      </c>
      <c r="P21" s="26">
        <v>95</v>
      </c>
      <c r="Q21" s="25">
        <v>0.25</v>
      </c>
      <c r="R21" s="27">
        <v>2100000</v>
      </c>
      <c r="S21" s="28">
        <v>0</v>
      </c>
      <c r="T21" s="28">
        <v>0</v>
      </c>
      <c r="U21" s="28">
        <v>0</v>
      </c>
      <c r="V21" s="27">
        <v>2100000</v>
      </c>
      <c r="W21" s="27">
        <f t="shared" si="0"/>
        <v>53389110</v>
      </c>
    </row>
    <row r="22" spans="1:23" s="2" customFormat="1" x14ac:dyDescent="0.3">
      <c r="A22" s="18">
        <v>72</v>
      </c>
      <c r="B22" s="19">
        <v>1.7</v>
      </c>
      <c r="C22" s="19">
        <v>73.7</v>
      </c>
      <c r="D22" s="20" t="s">
        <v>270</v>
      </c>
      <c r="E22" s="33" t="s">
        <v>269</v>
      </c>
      <c r="F22" s="20" t="s">
        <v>267</v>
      </c>
      <c r="G22" s="20" t="s">
        <v>140</v>
      </c>
      <c r="H22" s="20" t="s">
        <v>12</v>
      </c>
      <c r="I22" s="20" t="s">
        <v>241</v>
      </c>
      <c r="J22" s="21">
        <v>3383</v>
      </c>
      <c r="K22" s="22">
        <v>66846</v>
      </c>
      <c r="L22" s="22">
        <v>3566079</v>
      </c>
      <c r="M22" s="23">
        <v>3566079</v>
      </c>
      <c r="N22" s="24">
        <v>0</v>
      </c>
      <c r="O22" s="25">
        <v>0.55000000000000004</v>
      </c>
      <c r="P22" s="26">
        <v>85</v>
      </c>
      <c r="Q22" s="25">
        <v>0.2</v>
      </c>
      <c r="R22" s="27">
        <v>713216</v>
      </c>
      <c r="S22" s="28">
        <v>0</v>
      </c>
      <c r="T22" s="28">
        <v>0</v>
      </c>
      <c r="U22" s="28">
        <v>0</v>
      </c>
      <c r="V22" s="27">
        <v>713216</v>
      </c>
      <c r="W22" s="27">
        <f t="shared" si="0"/>
        <v>2852863</v>
      </c>
    </row>
    <row r="23" spans="1:23" s="2" customFormat="1" ht="16.2" x14ac:dyDescent="0.3">
      <c r="A23" s="18">
        <v>72</v>
      </c>
      <c r="B23" s="19">
        <v>1.3</v>
      </c>
      <c r="C23" s="19">
        <v>73.3</v>
      </c>
      <c r="D23" s="20" t="s">
        <v>360</v>
      </c>
      <c r="E23" s="33" t="s">
        <v>58</v>
      </c>
      <c r="F23" s="20" t="s">
        <v>59</v>
      </c>
      <c r="G23" s="20" t="s">
        <v>60</v>
      </c>
      <c r="H23" s="20" t="s">
        <v>18</v>
      </c>
      <c r="I23" s="20" t="s">
        <v>19</v>
      </c>
      <c r="J23" s="21">
        <v>44295</v>
      </c>
      <c r="K23" s="22">
        <v>61620</v>
      </c>
      <c r="L23" s="22">
        <v>3411168</v>
      </c>
      <c r="M23" s="23">
        <v>3411168</v>
      </c>
      <c r="N23" s="24">
        <v>0</v>
      </c>
      <c r="O23" s="25">
        <v>0.55000000000000004</v>
      </c>
      <c r="P23" s="26">
        <v>65</v>
      </c>
      <c r="Q23" s="25">
        <v>0.1</v>
      </c>
      <c r="R23" s="27">
        <v>320650</v>
      </c>
      <c r="S23" s="28">
        <v>0</v>
      </c>
      <c r="T23" s="28">
        <v>0</v>
      </c>
      <c r="U23" s="28">
        <v>0</v>
      </c>
      <c r="V23" s="27">
        <v>320650</v>
      </c>
      <c r="W23" s="27">
        <f t="shared" si="0"/>
        <v>3090518</v>
      </c>
    </row>
    <row r="24" spans="1:23" s="2" customFormat="1" ht="16.2" x14ac:dyDescent="0.3">
      <c r="A24" s="18">
        <v>70</v>
      </c>
      <c r="B24" s="19">
        <v>2.7</v>
      </c>
      <c r="C24" s="19">
        <v>72.7</v>
      </c>
      <c r="D24" s="20" t="s">
        <v>371</v>
      </c>
      <c r="E24" s="33" t="s">
        <v>287</v>
      </c>
      <c r="F24" s="20" t="s">
        <v>288</v>
      </c>
      <c r="G24" s="20" t="s">
        <v>144</v>
      </c>
      <c r="H24" s="20" t="s">
        <v>45</v>
      </c>
      <c r="I24" s="20" t="s">
        <v>289</v>
      </c>
      <c r="J24" s="21">
        <v>18659</v>
      </c>
      <c r="K24" s="22">
        <v>54116</v>
      </c>
      <c r="L24" s="22">
        <v>4914000</v>
      </c>
      <c r="M24" s="23">
        <v>4914000</v>
      </c>
      <c r="N24" s="24">
        <v>0</v>
      </c>
      <c r="O24" s="25">
        <v>0.55000000000000004</v>
      </c>
      <c r="P24" s="26">
        <v>135</v>
      </c>
      <c r="Q24" s="25">
        <v>0.44999999999999996</v>
      </c>
      <c r="R24" s="27">
        <v>1724814</v>
      </c>
      <c r="S24" s="28">
        <v>0</v>
      </c>
      <c r="T24" s="28">
        <v>0</v>
      </c>
      <c r="U24" s="28">
        <v>0</v>
      </c>
      <c r="V24" s="27">
        <v>1724814</v>
      </c>
      <c r="W24" s="27">
        <f t="shared" si="0"/>
        <v>3189186</v>
      </c>
    </row>
    <row r="25" spans="1:23" s="2" customFormat="1" x14ac:dyDescent="0.3">
      <c r="A25" s="18">
        <v>70</v>
      </c>
      <c r="B25" s="19">
        <v>2.5</v>
      </c>
      <c r="C25" s="19">
        <v>72.5</v>
      </c>
      <c r="D25" s="20" t="s">
        <v>123</v>
      </c>
      <c r="E25" s="33" t="s">
        <v>122</v>
      </c>
      <c r="F25" s="20" t="s">
        <v>124</v>
      </c>
      <c r="G25" s="20" t="s">
        <v>125</v>
      </c>
      <c r="H25" s="20" t="s">
        <v>12</v>
      </c>
      <c r="I25" s="20" t="s">
        <v>30</v>
      </c>
      <c r="J25" s="21">
        <v>1081</v>
      </c>
      <c r="K25" s="22">
        <v>71875</v>
      </c>
      <c r="L25" s="22">
        <v>699800</v>
      </c>
      <c r="M25" s="23">
        <v>699800</v>
      </c>
      <c r="N25" s="24">
        <v>0</v>
      </c>
      <c r="O25" s="25">
        <v>0.55000000000000004</v>
      </c>
      <c r="P25" s="26">
        <v>125</v>
      </c>
      <c r="Q25" s="25">
        <v>0.35</v>
      </c>
      <c r="R25" s="27">
        <v>244930</v>
      </c>
      <c r="S25" s="28">
        <v>0</v>
      </c>
      <c r="T25" s="28">
        <v>0</v>
      </c>
      <c r="U25" s="28">
        <v>0</v>
      </c>
      <c r="V25" s="27">
        <v>244930</v>
      </c>
      <c r="W25" s="27">
        <f t="shared" si="0"/>
        <v>454870</v>
      </c>
    </row>
    <row r="26" spans="1:23" s="2" customFormat="1" x14ac:dyDescent="0.3">
      <c r="A26" s="18">
        <v>70</v>
      </c>
      <c r="B26" s="19">
        <v>1.9000000000000001</v>
      </c>
      <c r="C26" s="19">
        <v>71.900000000000006</v>
      </c>
      <c r="D26" s="20" t="s">
        <v>233</v>
      </c>
      <c r="E26" s="33" t="s">
        <v>232</v>
      </c>
      <c r="F26" s="20" t="s">
        <v>234</v>
      </c>
      <c r="G26" s="20" t="s">
        <v>235</v>
      </c>
      <c r="H26" s="20" t="s">
        <v>18</v>
      </c>
      <c r="I26" s="20" t="s">
        <v>57</v>
      </c>
      <c r="J26" s="21">
        <v>11128</v>
      </c>
      <c r="K26" s="22">
        <v>58716</v>
      </c>
      <c r="L26" s="22">
        <v>993499</v>
      </c>
      <c r="M26" s="23">
        <v>993499</v>
      </c>
      <c r="N26" s="24">
        <v>0</v>
      </c>
      <c r="O26" s="25">
        <v>0.55000000000000004</v>
      </c>
      <c r="P26" s="26">
        <v>95</v>
      </c>
      <c r="Q26" s="25">
        <v>0.25</v>
      </c>
      <c r="R26" s="27">
        <v>248375</v>
      </c>
      <c r="S26" s="28">
        <v>0</v>
      </c>
      <c r="T26" s="28">
        <v>0</v>
      </c>
      <c r="U26" s="28">
        <v>0</v>
      </c>
      <c r="V26" s="27">
        <v>248375</v>
      </c>
      <c r="W26" s="27">
        <f t="shared" si="0"/>
        <v>745124</v>
      </c>
    </row>
    <row r="27" spans="1:23" s="2" customFormat="1" x14ac:dyDescent="0.3">
      <c r="A27" s="18">
        <v>70</v>
      </c>
      <c r="B27" s="19">
        <v>1.8</v>
      </c>
      <c r="C27" s="19">
        <v>71.8</v>
      </c>
      <c r="D27" s="20" t="s">
        <v>178</v>
      </c>
      <c r="E27" s="33" t="s">
        <v>177</v>
      </c>
      <c r="F27" s="20" t="s">
        <v>179</v>
      </c>
      <c r="G27" s="20" t="s">
        <v>176</v>
      </c>
      <c r="H27" s="20" t="s">
        <v>45</v>
      </c>
      <c r="I27" s="20" t="s">
        <v>107</v>
      </c>
      <c r="J27" s="21">
        <v>1426</v>
      </c>
      <c r="K27" s="22">
        <v>81875</v>
      </c>
      <c r="L27" s="22">
        <v>7697875</v>
      </c>
      <c r="M27" s="23">
        <v>7697875</v>
      </c>
      <c r="N27" s="24">
        <v>0</v>
      </c>
      <c r="O27" s="25">
        <v>0.55000000000000004</v>
      </c>
      <c r="P27" s="26">
        <v>90</v>
      </c>
      <c r="Q27" s="25">
        <v>0.2</v>
      </c>
      <c r="R27" s="27">
        <v>1539575</v>
      </c>
      <c r="S27" s="28">
        <v>0</v>
      </c>
      <c r="T27" s="28">
        <v>0</v>
      </c>
      <c r="U27" s="28">
        <v>0</v>
      </c>
      <c r="V27" s="27">
        <v>1539575</v>
      </c>
      <c r="W27" s="27">
        <f t="shared" si="0"/>
        <v>6158300</v>
      </c>
    </row>
    <row r="28" spans="1:23" s="2" customFormat="1" x14ac:dyDescent="0.3">
      <c r="A28" s="18">
        <v>65</v>
      </c>
      <c r="B28" s="19">
        <v>4.9000000000000004</v>
      </c>
      <c r="C28" s="19">
        <v>69.900000000000006</v>
      </c>
      <c r="D28" s="20" t="s">
        <v>101</v>
      </c>
      <c r="E28" s="33" t="s">
        <v>100</v>
      </c>
      <c r="F28" s="20" t="s">
        <v>102</v>
      </c>
      <c r="G28" s="20" t="s">
        <v>24</v>
      </c>
      <c r="H28" s="20" t="s">
        <v>12</v>
      </c>
      <c r="I28" s="20" t="s">
        <v>13</v>
      </c>
      <c r="J28" s="21">
        <v>351</v>
      </c>
      <c r="K28" s="22">
        <v>50139</v>
      </c>
      <c r="L28" s="22">
        <v>1370200</v>
      </c>
      <c r="M28" s="23">
        <v>1370200</v>
      </c>
      <c r="N28" s="24">
        <v>0</v>
      </c>
      <c r="O28" s="25">
        <v>0.33</v>
      </c>
      <c r="P28" s="26">
        <v>245</v>
      </c>
      <c r="Q28" s="25">
        <v>0.6</v>
      </c>
      <c r="R28" s="27">
        <v>822120</v>
      </c>
      <c r="S28" s="28">
        <v>0</v>
      </c>
      <c r="T28" s="28">
        <v>0</v>
      </c>
      <c r="U28" s="28">
        <v>0</v>
      </c>
      <c r="V28" s="27">
        <v>822120</v>
      </c>
      <c r="W28" s="27">
        <f t="shared" si="0"/>
        <v>548080</v>
      </c>
    </row>
    <row r="29" spans="1:23" s="2" customFormat="1" ht="16.2" x14ac:dyDescent="0.3">
      <c r="A29" s="18">
        <v>68</v>
      </c>
      <c r="B29" s="19">
        <v>1.6</v>
      </c>
      <c r="C29" s="19">
        <v>69.599999999999994</v>
      </c>
      <c r="D29" s="48" t="s">
        <v>353</v>
      </c>
      <c r="E29" s="33" t="s">
        <v>191</v>
      </c>
      <c r="F29" s="20" t="s">
        <v>192</v>
      </c>
      <c r="G29" s="20" t="s">
        <v>193</v>
      </c>
      <c r="H29" s="20" t="s">
        <v>45</v>
      </c>
      <c r="I29" s="20" t="s">
        <v>107</v>
      </c>
      <c r="J29" s="21">
        <v>10045</v>
      </c>
      <c r="K29" s="22">
        <v>60517</v>
      </c>
      <c r="L29" s="22">
        <v>14547890</v>
      </c>
      <c r="M29" s="23">
        <v>14547890</v>
      </c>
      <c r="N29" s="24">
        <v>0</v>
      </c>
      <c r="O29" s="25">
        <v>0.55000000000000004</v>
      </c>
      <c r="P29" s="26">
        <v>80</v>
      </c>
      <c r="Q29" s="25">
        <v>0.2</v>
      </c>
      <c r="R29" s="27">
        <v>1574843</v>
      </c>
      <c r="S29" s="28">
        <v>1000000</v>
      </c>
      <c r="T29" s="28">
        <v>0</v>
      </c>
      <c r="U29" s="28">
        <v>0</v>
      </c>
      <c r="V29" s="27">
        <v>2574843</v>
      </c>
      <c r="W29" s="27">
        <f t="shared" si="0"/>
        <v>11973047</v>
      </c>
    </row>
    <row r="30" spans="1:23" s="2" customFormat="1" x14ac:dyDescent="0.3">
      <c r="A30" s="18">
        <v>65</v>
      </c>
      <c r="B30" s="19">
        <v>4.6000000000000005</v>
      </c>
      <c r="C30" s="19">
        <v>69.599999999999994</v>
      </c>
      <c r="D30" s="20" t="s">
        <v>272</v>
      </c>
      <c r="E30" s="33" t="s">
        <v>271</v>
      </c>
      <c r="F30" s="20" t="s">
        <v>273</v>
      </c>
      <c r="G30" s="20" t="s">
        <v>274</v>
      </c>
      <c r="H30" s="20" t="s">
        <v>45</v>
      </c>
      <c r="I30" s="20" t="s">
        <v>46</v>
      </c>
      <c r="J30" s="21">
        <v>1612</v>
      </c>
      <c r="K30" s="22">
        <v>50600</v>
      </c>
      <c r="L30" s="22">
        <v>511570</v>
      </c>
      <c r="M30" s="23">
        <v>511570</v>
      </c>
      <c r="N30" s="24">
        <v>0</v>
      </c>
      <c r="O30" s="25">
        <v>0.33</v>
      </c>
      <c r="P30" s="26">
        <v>230</v>
      </c>
      <c r="Q30" s="25">
        <v>0.6</v>
      </c>
      <c r="R30" s="27">
        <v>306942</v>
      </c>
      <c r="S30" s="28">
        <v>0</v>
      </c>
      <c r="T30" s="28">
        <v>0</v>
      </c>
      <c r="U30" s="28">
        <v>0</v>
      </c>
      <c r="V30" s="27">
        <v>306942</v>
      </c>
      <c r="W30" s="27">
        <f t="shared" si="0"/>
        <v>204628</v>
      </c>
    </row>
    <row r="31" spans="1:23" s="2" customFormat="1" ht="16.2" x14ac:dyDescent="0.3">
      <c r="A31" s="18">
        <v>65</v>
      </c>
      <c r="B31" s="19">
        <v>4</v>
      </c>
      <c r="C31" s="19">
        <v>69</v>
      </c>
      <c r="D31" s="20" t="s">
        <v>361</v>
      </c>
      <c r="E31" s="33" t="s">
        <v>130</v>
      </c>
      <c r="F31" s="20" t="s">
        <v>131</v>
      </c>
      <c r="G31" s="20" t="s">
        <v>132</v>
      </c>
      <c r="H31" s="20" t="s">
        <v>36</v>
      </c>
      <c r="I31" s="20" t="s">
        <v>80</v>
      </c>
      <c r="J31" s="21">
        <v>577385</v>
      </c>
      <c r="K31" s="22">
        <v>51888</v>
      </c>
      <c r="L31" s="22">
        <v>13349586</v>
      </c>
      <c r="M31" s="23">
        <v>13349586</v>
      </c>
      <c r="N31" s="24">
        <v>0</v>
      </c>
      <c r="O31" s="25">
        <v>0.55000000000000004</v>
      </c>
      <c r="P31" s="26">
        <v>200</v>
      </c>
      <c r="Q31" s="25">
        <v>0.6</v>
      </c>
      <c r="R31" s="27">
        <v>2100000</v>
      </c>
      <c r="S31" s="28">
        <v>0</v>
      </c>
      <c r="T31" s="28">
        <v>0</v>
      </c>
      <c r="U31" s="28">
        <v>0</v>
      </c>
      <c r="V31" s="27">
        <v>2100000</v>
      </c>
      <c r="W31" s="27">
        <f t="shared" si="0"/>
        <v>11249586</v>
      </c>
    </row>
    <row r="32" spans="1:23" s="2" customFormat="1" ht="16.2" x14ac:dyDescent="0.3">
      <c r="A32" s="18">
        <v>65</v>
      </c>
      <c r="B32" s="19">
        <v>3.8000000000000003</v>
      </c>
      <c r="C32" s="19">
        <v>68.8</v>
      </c>
      <c r="D32" s="20" t="s">
        <v>383</v>
      </c>
      <c r="E32" s="33" t="s">
        <v>206</v>
      </c>
      <c r="F32" s="20" t="s">
        <v>208</v>
      </c>
      <c r="G32" s="20" t="s">
        <v>76</v>
      </c>
      <c r="H32" s="20" t="s">
        <v>51</v>
      </c>
      <c r="I32" s="20" t="s">
        <v>209</v>
      </c>
      <c r="J32" s="21">
        <v>7775</v>
      </c>
      <c r="K32" s="22">
        <v>49258</v>
      </c>
      <c r="L32" s="22">
        <v>525249</v>
      </c>
      <c r="M32" s="23">
        <v>525249</v>
      </c>
      <c r="N32" s="24">
        <v>0</v>
      </c>
      <c r="O32" s="25">
        <v>0.33</v>
      </c>
      <c r="P32" s="26">
        <v>190</v>
      </c>
      <c r="Q32" s="25">
        <v>0.65</v>
      </c>
      <c r="R32" s="52">
        <v>341412</v>
      </c>
      <c r="S32" s="28">
        <v>0</v>
      </c>
      <c r="T32" s="28">
        <v>0</v>
      </c>
      <c r="U32" s="28">
        <v>0</v>
      </c>
      <c r="V32" s="27">
        <v>341412</v>
      </c>
      <c r="W32" s="27">
        <f t="shared" si="0"/>
        <v>183837</v>
      </c>
    </row>
    <row r="33" spans="1:23" s="2" customFormat="1" ht="16.2" x14ac:dyDescent="0.3">
      <c r="A33" s="18">
        <v>65</v>
      </c>
      <c r="B33" s="19">
        <v>3.7</v>
      </c>
      <c r="C33" s="19">
        <v>68.7</v>
      </c>
      <c r="D33" s="20" t="s">
        <v>384</v>
      </c>
      <c r="E33" s="33" t="s">
        <v>22</v>
      </c>
      <c r="F33" s="20" t="s">
        <v>23</v>
      </c>
      <c r="G33" s="20" t="s">
        <v>24</v>
      </c>
      <c r="H33" s="20" t="s">
        <v>12</v>
      </c>
      <c r="I33" s="20" t="s">
        <v>25</v>
      </c>
      <c r="J33" s="21">
        <v>761</v>
      </c>
      <c r="K33" s="22">
        <v>57708</v>
      </c>
      <c r="L33" s="22">
        <v>1291195</v>
      </c>
      <c r="M33" s="23">
        <v>1291195</v>
      </c>
      <c r="N33" s="24">
        <v>0</v>
      </c>
      <c r="O33" s="25">
        <v>0.33</v>
      </c>
      <c r="P33" s="26">
        <v>185</v>
      </c>
      <c r="Q33" s="25">
        <v>0.55000000000000004</v>
      </c>
      <c r="R33" s="27">
        <v>9582</v>
      </c>
      <c r="S33" s="28">
        <v>0</v>
      </c>
      <c r="T33" s="28">
        <v>0</v>
      </c>
      <c r="U33" s="28">
        <v>0</v>
      </c>
      <c r="V33" s="27">
        <v>9582</v>
      </c>
      <c r="W33" s="27">
        <f t="shared" si="0"/>
        <v>1281613</v>
      </c>
    </row>
    <row r="34" spans="1:23" s="2" customFormat="1" ht="16.2" x14ac:dyDescent="0.3">
      <c r="A34" s="18">
        <v>67</v>
      </c>
      <c r="B34" s="19">
        <v>1.5</v>
      </c>
      <c r="C34" s="19">
        <v>68.5</v>
      </c>
      <c r="D34" s="20" t="s">
        <v>362</v>
      </c>
      <c r="E34" s="33" t="s">
        <v>318</v>
      </c>
      <c r="F34" s="20" t="s">
        <v>319</v>
      </c>
      <c r="G34" s="20" t="s">
        <v>132</v>
      </c>
      <c r="H34" s="20" t="s">
        <v>36</v>
      </c>
      <c r="I34" s="20" t="s">
        <v>164</v>
      </c>
      <c r="J34" s="21">
        <v>775741</v>
      </c>
      <c r="K34" s="22">
        <v>73786</v>
      </c>
      <c r="L34" s="22">
        <v>3508948</v>
      </c>
      <c r="M34" s="23">
        <v>3508948</v>
      </c>
      <c r="N34" s="24">
        <v>0</v>
      </c>
      <c r="O34" s="25">
        <v>0.55000000000000004</v>
      </c>
      <c r="P34" s="26">
        <v>75</v>
      </c>
      <c r="Q34" s="25">
        <v>0.15</v>
      </c>
      <c r="R34" s="27">
        <v>0</v>
      </c>
      <c r="S34" s="28">
        <v>0</v>
      </c>
      <c r="T34" s="28">
        <v>0</v>
      </c>
      <c r="U34" s="28">
        <v>0</v>
      </c>
      <c r="V34" s="27">
        <v>0</v>
      </c>
      <c r="W34" s="27">
        <f t="shared" si="0"/>
        <v>3508948</v>
      </c>
    </row>
    <row r="35" spans="1:23" s="2" customFormat="1" ht="16.2" x14ac:dyDescent="0.3">
      <c r="A35" s="18">
        <v>67</v>
      </c>
      <c r="B35" s="19">
        <v>1.5</v>
      </c>
      <c r="C35" s="19">
        <v>68.5</v>
      </c>
      <c r="D35" s="20" t="s">
        <v>362</v>
      </c>
      <c r="E35" s="33" t="s">
        <v>320</v>
      </c>
      <c r="F35" s="20" t="s">
        <v>321</v>
      </c>
      <c r="G35" s="20" t="s">
        <v>132</v>
      </c>
      <c r="H35" s="20" t="s">
        <v>36</v>
      </c>
      <c r="I35" s="20" t="s">
        <v>164</v>
      </c>
      <c r="J35" s="21">
        <v>775741</v>
      </c>
      <c r="K35" s="22">
        <v>73786</v>
      </c>
      <c r="L35" s="22">
        <v>2678761</v>
      </c>
      <c r="M35" s="23">
        <v>2678761</v>
      </c>
      <c r="N35" s="24">
        <v>0</v>
      </c>
      <c r="O35" s="25">
        <v>0.55000000000000004</v>
      </c>
      <c r="P35" s="26">
        <v>75</v>
      </c>
      <c r="Q35" s="25">
        <v>0.15</v>
      </c>
      <c r="R35" s="27">
        <v>0</v>
      </c>
      <c r="S35" s="28">
        <v>0</v>
      </c>
      <c r="T35" s="28">
        <v>0</v>
      </c>
      <c r="U35" s="28">
        <v>0</v>
      </c>
      <c r="V35" s="27">
        <v>0</v>
      </c>
      <c r="W35" s="27">
        <f t="shared" si="0"/>
        <v>2678761</v>
      </c>
    </row>
    <row r="36" spans="1:23" s="2" customFormat="1" ht="16.2" x14ac:dyDescent="0.3">
      <c r="A36" s="18">
        <v>67</v>
      </c>
      <c r="B36" s="19">
        <v>1.5</v>
      </c>
      <c r="C36" s="19">
        <v>68.5</v>
      </c>
      <c r="D36" s="20" t="s">
        <v>362</v>
      </c>
      <c r="E36" s="33" t="s">
        <v>322</v>
      </c>
      <c r="F36" s="20" t="s">
        <v>323</v>
      </c>
      <c r="G36" s="20" t="s">
        <v>132</v>
      </c>
      <c r="H36" s="20" t="s">
        <v>36</v>
      </c>
      <c r="I36" s="20" t="s">
        <v>228</v>
      </c>
      <c r="J36" s="21">
        <v>775741</v>
      </c>
      <c r="K36" s="22">
        <v>73786</v>
      </c>
      <c r="L36" s="22">
        <v>2013334</v>
      </c>
      <c r="M36" s="23">
        <v>2013334</v>
      </c>
      <c r="N36" s="24">
        <v>0</v>
      </c>
      <c r="O36" s="25">
        <v>0.55000000000000004</v>
      </c>
      <c r="P36" s="26">
        <v>75</v>
      </c>
      <c r="Q36" s="25">
        <v>0.15</v>
      </c>
      <c r="R36" s="27">
        <v>0</v>
      </c>
      <c r="S36" s="28">
        <v>0</v>
      </c>
      <c r="T36" s="28">
        <v>0</v>
      </c>
      <c r="U36" s="28">
        <v>0</v>
      </c>
      <c r="V36" s="27">
        <v>0</v>
      </c>
      <c r="W36" s="27">
        <f t="shared" si="0"/>
        <v>2013334</v>
      </c>
    </row>
    <row r="37" spans="1:23" s="2" customFormat="1" x14ac:dyDescent="0.3">
      <c r="A37" s="18">
        <v>64</v>
      </c>
      <c r="B37" s="19">
        <v>3.1</v>
      </c>
      <c r="C37" s="19">
        <v>67.099999999999994</v>
      </c>
      <c r="D37" s="20" t="s">
        <v>88</v>
      </c>
      <c r="E37" s="33" t="s">
        <v>87</v>
      </c>
      <c r="F37" s="20" t="s">
        <v>75</v>
      </c>
      <c r="G37" s="20" t="s">
        <v>24</v>
      </c>
      <c r="H37" s="20" t="s">
        <v>12</v>
      </c>
      <c r="I37" s="20" t="s">
        <v>13</v>
      </c>
      <c r="J37" s="21">
        <v>1164</v>
      </c>
      <c r="K37" s="22">
        <v>62212</v>
      </c>
      <c r="L37" s="22">
        <v>5575000</v>
      </c>
      <c r="M37" s="23">
        <v>5575000</v>
      </c>
      <c r="N37" s="24">
        <v>0</v>
      </c>
      <c r="O37" s="25">
        <v>0.55000000000000004</v>
      </c>
      <c r="P37" s="26">
        <v>155</v>
      </c>
      <c r="Q37" s="25">
        <v>0.45</v>
      </c>
      <c r="R37" s="27">
        <v>0</v>
      </c>
      <c r="S37" s="28">
        <v>0</v>
      </c>
      <c r="T37" s="28">
        <v>0</v>
      </c>
      <c r="U37" s="28">
        <v>0</v>
      </c>
      <c r="V37" s="27">
        <v>0</v>
      </c>
      <c r="W37" s="27">
        <f t="shared" si="0"/>
        <v>5575000</v>
      </c>
    </row>
    <row r="38" spans="1:23" s="2" customFormat="1" x14ac:dyDescent="0.3">
      <c r="A38" s="18">
        <v>65</v>
      </c>
      <c r="B38" s="19">
        <v>1.9000000000000001</v>
      </c>
      <c r="C38" s="19">
        <v>66.900000000000006</v>
      </c>
      <c r="D38" s="20" t="s">
        <v>233</v>
      </c>
      <c r="E38" s="33" t="s">
        <v>236</v>
      </c>
      <c r="F38" s="20" t="s">
        <v>237</v>
      </c>
      <c r="G38" s="20" t="s">
        <v>235</v>
      </c>
      <c r="H38" s="20" t="s">
        <v>18</v>
      </c>
      <c r="I38" s="20" t="s">
        <v>57</v>
      </c>
      <c r="J38" s="21">
        <v>11128</v>
      </c>
      <c r="K38" s="22">
        <v>58716</v>
      </c>
      <c r="L38" s="22">
        <v>1582350</v>
      </c>
      <c r="M38" s="23">
        <v>1582350</v>
      </c>
      <c r="N38" s="24">
        <v>0</v>
      </c>
      <c r="O38" s="25">
        <v>0.55000000000000004</v>
      </c>
      <c r="P38" s="26">
        <v>95</v>
      </c>
      <c r="Q38" s="25">
        <v>0.25</v>
      </c>
      <c r="R38" s="27">
        <v>0</v>
      </c>
      <c r="S38" s="28">
        <v>0</v>
      </c>
      <c r="T38" s="28">
        <v>0</v>
      </c>
      <c r="U38" s="28">
        <v>0</v>
      </c>
      <c r="V38" s="27">
        <v>0</v>
      </c>
      <c r="W38" s="27">
        <f t="shared" si="0"/>
        <v>1582350</v>
      </c>
    </row>
    <row r="39" spans="1:23" s="2" customFormat="1" x14ac:dyDescent="0.3">
      <c r="A39" s="18">
        <v>65</v>
      </c>
      <c r="B39" s="19">
        <v>1.7</v>
      </c>
      <c r="C39" s="19">
        <v>66.7</v>
      </c>
      <c r="D39" s="20" t="s">
        <v>119</v>
      </c>
      <c r="E39" s="33" t="s">
        <v>118</v>
      </c>
      <c r="F39" s="20" t="s">
        <v>120</v>
      </c>
      <c r="G39" s="20" t="s">
        <v>121</v>
      </c>
      <c r="H39" s="20" t="s">
        <v>12</v>
      </c>
      <c r="I39" s="20" t="s">
        <v>30</v>
      </c>
      <c r="J39" s="21">
        <v>554</v>
      </c>
      <c r="K39" s="22">
        <v>123022</v>
      </c>
      <c r="L39" s="22">
        <v>3098000</v>
      </c>
      <c r="M39" s="23">
        <v>3098000</v>
      </c>
      <c r="N39" s="24">
        <v>0</v>
      </c>
      <c r="O39" s="25">
        <v>0.55000000000000004</v>
      </c>
      <c r="P39" s="26">
        <v>85</v>
      </c>
      <c r="Q39" s="25">
        <v>0.2</v>
      </c>
      <c r="R39" s="27">
        <v>0</v>
      </c>
      <c r="S39" s="28">
        <v>0</v>
      </c>
      <c r="T39" s="28">
        <v>0</v>
      </c>
      <c r="U39" s="28">
        <v>0</v>
      </c>
      <c r="V39" s="27">
        <v>0</v>
      </c>
      <c r="W39" s="27">
        <f t="shared" si="0"/>
        <v>3098000</v>
      </c>
    </row>
    <row r="40" spans="1:23" s="2" customFormat="1" ht="16.2" x14ac:dyDescent="0.3">
      <c r="A40" s="18">
        <v>65</v>
      </c>
      <c r="B40" s="19">
        <v>1.5</v>
      </c>
      <c r="C40" s="19">
        <v>66.5</v>
      </c>
      <c r="D40" s="20" t="s">
        <v>362</v>
      </c>
      <c r="E40" s="33" t="s">
        <v>314</v>
      </c>
      <c r="F40" s="20" t="s">
        <v>315</v>
      </c>
      <c r="G40" s="20" t="s">
        <v>132</v>
      </c>
      <c r="H40" s="20" t="s">
        <v>36</v>
      </c>
      <c r="I40" s="20" t="s">
        <v>228</v>
      </c>
      <c r="J40" s="21">
        <v>775741</v>
      </c>
      <c r="K40" s="22">
        <v>73786</v>
      </c>
      <c r="L40" s="22">
        <v>4923094</v>
      </c>
      <c r="M40" s="23">
        <v>4923094</v>
      </c>
      <c r="N40" s="24">
        <v>0</v>
      </c>
      <c r="O40" s="25">
        <v>0.55000000000000004</v>
      </c>
      <c r="P40" s="26">
        <v>75</v>
      </c>
      <c r="Q40" s="25">
        <v>0.15</v>
      </c>
      <c r="R40" s="27">
        <v>0</v>
      </c>
      <c r="S40" s="28">
        <v>0</v>
      </c>
      <c r="T40" s="28">
        <v>0</v>
      </c>
      <c r="U40" s="28">
        <v>0</v>
      </c>
      <c r="V40" s="27">
        <v>0</v>
      </c>
      <c r="W40" s="27">
        <f t="shared" si="0"/>
        <v>4923094</v>
      </c>
    </row>
    <row r="41" spans="1:23" s="2" customFormat="1" x14ac:dyDescent="0.3">
      <c r="A41" s="18">
        <v>64</v>
      </c>
      <c r="B41" s="19">
        <v>2.3000000000000003</v>
      </c>
      <c r="C41" s="19">
        <v>66.3</v>
      </c>
      <c r="D41" s="20" t="s">
        <v>156</v>
      </c>
      <c r="E41" s="33" t="s">
        <v>155</v>
      </c>
      <c r="F41" s="20" t="s">
        <v>157</v>
      </c>
      <c r="G41" s="20" t="s">
        <v>56</v>
      </c>
      <c r="H41" s="20" t="s">
        <v>18</v>
      </c>
      <c r="I41" s="20" t="s">
        <v>19</v>
      </c>
      <c r="J41" s="21">
        <v>349</v>
      </c>
      <c r="K41" s="22">
        <v>79479</v>
      </c>
      <c r="L41" s="22">
        <v>5628704</v>
      </c>
      <c r="M41" s="23">
        <v>5628704</v>
      </c>
      <c r="N41" s="24">
        <v>0</v>
      </c>
      <c r="O41" s="25">
        <v>0.55000000000000004</v>
      </c>
      <c r="P41" s="26">
        <v>115</v>
      </c>
      <c r="Q41" s="25">
        <v>0.4</v>
      </c>
      <c r="R41" s="27">
        <v>0</v>
      </c>
      <c r="S41" s="28">
        <v>0</v>
      </c>
      <c r="T41" s="28">
        <v>0</v>
      </c>
      <c r="U41" s="28">
        <v>0</v>
      </c>
      <c r="V41" s="27">
        <v>0</v>
      </c>
      <c r="W41" s="27">
        <f t="shared" si="0"/>
        <v>5628704</v>
      </c>
    </row>
    <row r="42" spans="1:23" s="2" customFormat="1" x14ac:dyDescent="0.3">
      <c r="A42" s="18">
        <v>61</v>
      </c>
      <c r="B42" s="19">
        <v>4.6000000000000005</v>
      </c>
      <c r="C42" s="19">
        <v>65.599999999999994</v>
      </c>
      <c r="D42" s="20" t="s">
        <v>222</v>
      </c>
      <c r="E42" s="33" t="s">
        <v>221</v>
      </c>
      <c r="F42" s="20" t="s">
        <v>223</v>
      </c>
      <c r="G42" s="20" t="s">
        <v>224</v>
      </c>
      <c r="H42" s="20" t="s">
        <v>51</v>
      </c>
      <c r="I42" s="20" t="s">
        <v>169</v>
      </c>
      <c r="J42" s="21">
        <v>278</v>
      </c>
      <c r="K42" s="22">
        <v>56223</v>
      </c>
      <c r="L42" s="22">
        <v>750000</v>
      </c>
      <c r="M42" s="23">
        <v>750000</v>
      </c>
      <c r="N42" s="24">
        <v>0</v>
      </c>
      <c r="O42" s="25">
        <v>0.33</v>
      </c>
      <c r="P42" s="26">
        <v>230</v>
      </c>
      <c r="Q42" s="25">
        <v>0.6</v>
      </c>
      <c r="R42" s="27">
        <v>0</v>
      </c>
      <c r="S42" s="28">
        <v>0</v>
      </c>
      <c r="T42" s="28">
        <v>0</v>
      </c>
      <c r="U42" s="28">
        <v>0</v>
      </c>
      <c r="V42" s="27">
        <v>0</v>
      </c>
      <c r="W42" s="27">
        <f t="shared" si="0"/>
        <v>750000</v>
      </c>
    </row>
    <row r="43" spans="1:23" s="2" customFormat="1" x14ac:dyDescent="0.3">
      <c r="A43" s="18">
        <v>62</v>
      </c>
      <c r="B43" s="19">
        <v>3.1</v>
      </c>
      <c r="C43" s="19">
        <v>65.099999999999994</v>
      </c>
      <c r="D43" s="20" t="s">
        <v>216</v>
      </c>
      <c r="E43" s="33" t="s">
        <v>215</v>
      </c>
      <c r="F43" s="20" t="s">
        <v>217</v>
      </c>
      <c r="G43" s="20" t="s">
        <v>129</v>
      </c>
      <c r="H43" s="20" t="s">
        <v>45</v>
      </c>
      <c r="I43" s="20" t="s">
        <v>64</v>
      </c>
      <c r="J43" s="21">
        <v>114</v>
      </c>
      <c r="K43" s="22">
        <v>86250</v>
      </c>
      <c r="L43" s="22">
        <v>604040</v>
      </c>
      <c r="M43" s="23">
        <v>604040</v>
      </c>
      <c r="N43" s="24">
        <v>0</v>
      </c>
      <c r="O43" s="25">
        <v>0.55000000000000004</v>
      </c>
      <c r="P43" s="26">
        <v>155</v>
      </c>
      <c r="Q43" s="25">
        <v>0.45</v>
      </c>
      <c r="R43" s="27">
        <v>0</v>
      </c>
      <c r="S43" s="28">
        <v>0</v>
      </c>
      <c r="T43" s="28">
        <v>0</v>
      </c>
      <c r="U43" s="28">
        <v>0</v>
      </c>
      <c r="V43" s="27">
        <v>0</v>
      </c>
      <c r="W43" s="27">
        <f t="shared" si="0"/>
        <v>604040</v>
      </c>
    </row>
    <row r="44" spans="1:23" s="2" customFormat="1" x14ac:dyDescent="0.3">
      <c r="A44" s="18">
        <v>60</v>
      </c>
      <c r="B44" s="19">
        <v>4.2</v>
      </c>
      <c r="C44" s="19">
        <v>64.2</v>
      </c>
      <c r="D44" s="20" t="s">
        <v>74</v>
      </c>
      <c r="E44" s="33" t="s">
        <v>73</v>
      </c>
      <c r="F44" s="20" t="s">
        <v>75</v>
      </c>
      <c r="G44" s="20" t="s">
        <v>76</v>
      </c>
      <c r="H44" s="20" t="s">
        <v>51</v>
      </c>
      <c r="I44" s="20" t="s">
        <v>52</v>
      </c>
      <c r="J44" s="21">
        <v>440</v>
      </c>
      <c r="K44" s="22">
        <v>56349</v>
      </c>
      <c r="L44" s="22">
        <v>4571725</v>
      </c>
      <c r="M44" s="23">
        <v>4571725</v>
      </c>
      <c r="N44" s="24">
        <v>0</v>
      </c>
      <c r="O44" s="25">
        <v>0.33</v>
      </c>
      <c r="P44" s="26">
        <v>210</v>
      </c>
      <c r="Q44" s="25">
        <v>0.6</v>
      </c>
      <c r="R44" s="27">
        <v>0</v>
      </c>
      <c r="S44" s="28">
        <v>0</v>
      </c>
      <c r="T44" s="28">
        <v>0</v>
      </c>
      <c r="U44" s="28">
        <v>0</v>
      </c>
      <c r="V44" s="27">
        <v>0</v>
      </c>
      <c r="W44" s="27">
        <f t="shared" si="0"/>
        <v>4571725</v>
      </c>
    </row>
    <row r="45" spans="1:23" s="2" customFormat="1" ht="16.2" x14ac:dyDescent="0.3">
      <c r="A45" s="18">
        <v>58</v>
      </c>
      <c r="B45" s="19">
        <v>5.9</v>
      </c>
      <c r="C45" s="19">
        <v>63.9</v>
      </c>
      <c r="D45" s="48" t="s">
        <v>354</v>
      </c>
      <c r="E45" s="33" t="s">
        <v>9</v>
      </c>
      <c r="F45" s="20" t="s">
        <v>10</v>
      </c>
      <c r="G45" s="20" t="s">
        <v>11</v>
      </c>
      <c r="H45" s="20" t="s">
        <v>12</v>
      </c>
      <c r="I45" s="20" t="s">
        <v>13</v>
      </c>
      <c r="J45" s="21">
        <v>549</v>
      </c>
      <c r="K45" s="22">
        <v>42500</v>
      </c>
      <c r="L45" s="22">
        <v>4036000</v>
      </c>
      <c r="M45" s="23">
        <v>4036000</v>
      </c>
      <c r="N45" s="24">
        <v>0</v>
      </c>
      <c r="O45" s="25">
        <v>0</v>
      </c>
      <c r="P45" s="26">
        <v>295</v>
      </c>
      <c r="Q45" s="25">
        <v>0.65</v>
      </c>
      <c r="R45" s="27">
        <v>0</v>
      </c>
      <c r="S45" s="28">
        <v>95855</v>
      </c>
      <c r="T45" s="28">
        <v>0</v>
      </c>
      <c r="U45" s="28">
        <v>0</v>
      </c>
      <c r="V45" s="27">
        <v>95855</v>
      </c>
      <c r="W45" s="27">
        <f>M45-V45</f>
        <v>3940145</v>
      </c>
    </row>
    <row r="46" spans="1:23" s="2" customFormat="1" x14ac:dyDescent="0.3">
      <c r="A46" s="18">
        <v>60</v>
      </c>
      <c r="B46" s="19">
        <v>3.8000000000000003</v>
      </c>
      <c r="C46" s="19">
        <v>63.8</v>
      </c>
      <c r="D46" s="20" t="s">
        <v>207</v>
      </c>
      <c r="E46" s="33" t="s">
        <v>210</v>
      </c>
      <c r="F46" s="20" t="s">
        <v>211</v>
      </c>
      <c r="G46" s="20" t="s">
        <v>76</v>
      </c>
      <c r="H46" s="20" t="s">
        <v>51</v>
      </c>
      <c r="I46" s="20" t="s">
        <v>209</v>
      </c>
      <c r="J46" s="21">
        <v>7775</v>
      </c>
      <c r="K46" s="22">
        <v>49258</v>
      </c>
      <c r="L46" s="22">
        <v>749800</v>
      </c>
      <c r="M46" s="23">
        <v>749800</v>
      </c>
      <c r="N46" s="24">
        <v>0</v>
      </c>
      <c r="O46" s="25">
        <v>0.33</v>
      </c>
      <c r="P46" s="26">
        <v>190</v>
      </c>
      <c r="Q46" s="25">
        <v>0.65</v>
      </c>
      <c r="R46" s="27">
        <v>0</v>
      </c>
      <c r="S46" s="28">
        <v>0</v>
      </c>
      <c r="T46" s="28">
        <v>0</v>
      </c>
      <c r="U46" s="28">
        <v>0</v>
      </c>
      <c r="V46" s="27">
        <v>0</v>
      </c>
      <c r="W46" s="27">
        <f t="shared" si="0"/>
        <v>749800</v>
      </c>
    </row>
    <row r="47" spans="1:23" s="2" customFormat="1" x14ac:dyDescent="0.3">
      <c r="A47" s="18">
        <v>56</v>
      </c>
      <c r="B47" s="19">
        <v>3</v>
      </c>
      <c r="C47" s="19">
        <v>59</v>
      </c>
      <c r="D47" s="20" t="s">
        <v>161</v>
      </c>
      <c r="E47" s="33" t="s">
        <v>160</v>
      </c>
      <c r="F47" s="20" t="s">
        <v>162</v>
      </c>
      <c r="G47" s="20" t="s">
        <v>163</v>
      </c>
      <c r="H47" s="20" t="s">
        <v>36</v>
      </c>
      <c r="I47" s="20" t="s">
        <v>164</v>
      </c>
      <c r="J47" s="21">
        <v>16015</v>
      </c>
      <c r="K47" s="22">
        <v>49000</v>
      </c>
      <c r="L47" s="22">
        <v>3799272</v>
      </c>
      <c r="M47" s="23">
        <v>3799272</v>
      </c>
      <c r="N47" s="24">
        <v>0</v>
      </c>
      <c r="O47" s="25">
        <v>0.55000000000000004</v>
      </c>
      <c r="P47" s="26">
        <v>150</v>
      </c>
      <c r="Q47" s="25">
        <v>0.4</v>
      </c>
      <c r="R47" s="27">
        <v>0</v>
      </c>
      <c r="S47" s="28">
        <v>0</v>
      </c>
      <c r="T47" s="28">
        <v>0</v>
      </c>
      <c r="U47" s="28">
        <v>0</v>
      </c>
      <c r="V47" s="27">
        <v>0</v>
      </c>
      <c r="W47" s="27">
        <f t="shared" si="0"/>
        <v>3799272</v>
      </c>
    </row>
    <row r="48" spans="1:23" s="2" customFormat="1" x14ac:dyDescent="0.3">
      <c r="A48" s="18">
        <v>55</v>
      </c>
      <c r="B48" s="19">
        <v>3.6</v>
      </c>
      <c r="C48" s="19">
        <v>58.6</v>
      </c>
      <c r="D48" s="20" t="s">
        <v>134</v>
      </c>
      <c r="E48" s="33" t="s">
        <v>133</v>
      </c>
      <c r="F48" s="20" t="s">
        <v>135</v>
      </c>
      <c r="G48" s="20" t="s">
        <v>136</v>
      </c>
      <c r="H48" s="20" t="s">
        <v>45</v>
      </c>
      <c r="I48" s="20" t="s">
        <v>107</v>
      </c>
      <c r="J48" s="21">
        <v>619</v>
      </c>
      <c r="K48" s="22">
        <v>60096</v>
      </c>
      <c r="L48" s="22">
        <v>1258500</v>
      </c>
      <c r="M48" s="23">
        <v>1258500</v>
      </c>
      <c r="N48" s="24">
        <v>0</v>
      </c>
      <c r="O48" s="25">
        <v>0.33</v>
      </c>
      <c r="P48" s="26">
        <v>180</v>
      </c>
      <c r="Q48" s="25">
        <v>0.5</v>
      </c>
      <c r="R48" s="27">
        <v>0</v>
      </c>
      <c r="S48" s="28">
        <v>0</v>
      </c>
      <c r="T48" s="28">
        <v>0</v>
      </c>
      <c r="U48" s="28">
        <v>0</v>
      </c>
      <c r="V48" s="27">
        <v>0</v>
      </c>
      <c r="W48" s="27">
        <f t="shared" si="0"/>
        <v>1258500</v>
      </c>
    </row>
    <row r="49" spans="1:23" s="2" customFormat="1" x14ac:dyDescent="0.3">
      <c r="A49" s="18">
        <v>55</v>
      </c>
      <c r="B49" s="19">
        <v>3.5</v>
      </c>
      <c r="C49" s="19">
        <v>58.5</v>
      </c>
      <c r="D49" s="20" t="s">
        <v>284</v>
      </c>
      <c r="E49" s="33" t="s">
        <v>283</v>
      </c>
      <c r="F49" s="20" t="s">
        <v>285</v>
      </c>
      <c r="G49" s="20" t="s">
        <v>286</v>
      </c>
      <c r="H49" s="20" t="s">
        <v>12</v>
      </c>
      <c r="I49" s="20" t="s">
        <v>241</v>
      </c>
      <c r="J49" s="21">
        <v>1002</v>
      </c>
      <c r="K49" s="22">
        <v>58281</v>
      </c>
      <c r="L49" s="22">
        <v>1471370</v>
      </c>
      <c r="M49" s="23">
        <v>1471370</v>
      </c>
      <c r="N49" s="24">
        <v>0</v>
      </c>
      <c r="O49" s="25">
        <v>0.33</v>
      </c>
      <c r="P49" s="26">
        <v>175</v>
      </c>
      <c r="Q49" s="25">
        <v>0.5</v>
      </c>
      <c r="R49" s="27">
        <v>0</v>
      </c>
      <c r="S49" s="28">
        <v>0</v>
      </c>
      <c r="T49" s="28">
        <v>0</v>
      </c>
      <c r="U49" s="28">
        <v>0</v>
      </c>
      <c r="V49" s="27">
        <v>0</v>
      </c>
      <c r="W49" s="27">
        <f t="shared" si="0"/>
        <v>1471370</v>
      </c>
    </row>
    <row r="50" spans="1:23" s="2" customFormat="1" x14ac:dyDescent="0.3">
      <c r="A50" s="18">
        <v>55</v>
      </c>
      <c r="B50" s="19">
        <v>3.4</v>
      </c>
      <c r="C50" s="19">
        <v>58.4</v>
      </c>
      <c r="D50" s="20" t="s">
        <v>98</v>
      </c>
      <c r="E50" s="33" t="s">
        <v>97</v>
      </c>
      <c r="F50" s="20" t="s">
        <v>99</v>
      </c>
      <c r="G50" s="20" t="s">
        <v>24</v>
      </c>
      <c r="H50" s="20" t="s">
        <v>12</v>
      </c>
      <c r="I50" s="20" t="s">
        <v>13</v>
      </c>
      <c r="J50" s="21">
        <v>3223</v>
      </c>
      <c r="K50" s="22">
        <v>52457</v>
      </c>
      <c r="L50" s="22">
        <v>2250800</v>
      </c>
      <c r="M50" s="23">
        <v>2250800</v>
      </c>
      <c r="N50" s="24">
        <v>0</v>
      </c>
      <c r="O50" s="25">
        <v>0.33</v>
      </c>
      <c r="P50" s="26">
        <v>170</v>
      </c>
      <c r="Q50" s="25">
        <v>0.5</v>
      </c>
      <c r="R50" s="27">
        <v>0</v>
      </c>
      <c r="S50" s="28">
        <v>0</v>
      </c>
      <c r="T50" s="28">
        <v>0</v>
      </c>
      <c r="U50" s="28">
        <v>0</v>
      </c>
      <c r="V50" s="27">
        <v>0</v>
      </c>
      <c r="W50" s="27">
        <f t="shared" si="0"/>
        <v>2250800</v>
      </c>
    </row>
    <row r="51" spans="1:23" s="2" customFormat="1" x14ac:dyDescent="0.3">
      <c r="A51" s="18">
        <v>55</v>
      </c>
      <c r="B51" s="19">
        <v>3.3000000000000003</v>
      </c>
      <c r="C51" s="19">
        <v>58.3</v>
      </c>
      <c r="D51" s="20" t="s">
        <v>85</v>
      </c>
      <c r="E51" s="33" t="s">
        <v>84</v>
      </c>
      <c r="F51" s="20" t="s">
        <v>86</v>
      </c>
      <c r="G51" s="20" t="s">
        <v>11</v>
      </c>
      <c r="H51" s="20" t="s">
        <v>12</v>
      </c>
      <c r="I51" s="20" t="s">
        <v>25</v>
      </c>
      <c r="J51" s="21">
        <v>617</v>
      </c>
      <c r="K51" s="22">
        <v>65469</v>
      </c>
      <c r="L51" s="22">
        <v>724500</v>
      </c>
      <c r="M51" s="23">
        <v>724500</v>
      </c>
      <c r="N51" s="24">
        <v>0</v>
      </c>
      <c r="O51" s="25">
        <v>0.55000000000000004</v>
      </c>
      <c r="P51" s="26">
        <v>165</v>
      </c>
      <c r="Q51" s="25">
        <v>0.45</v>
      </c>
      <c r="R51" s="27">
        <v>0</v>
      </c>
      <c r="S51" s="28">
        <v>0</v>
      </c>
      <c r="T51" s="28">
        <v>0</v>
      </c>
      <c r="U51" s="28">
        <v>0</v>
      </c>
      <c r="V51" s="27">
        <v>0</v>
      </c>
      <c r="W51" s="27">
        <f t="shared" si="0"/>
        <v>724500</v>
      </c>
    </row>
    <row r="52" spans="1:23" s="2" customFormat="1" x14ac:dyDescent="0.3">
      <c r="A52" s="18">
        <v>56</v>
      </c>
      <c r="B52" s="19">
        <v>2</v>
      </c>
      <c r="C52" s="19">
        <v>58</v>
      </c>
      <c r="D52" s="20" t="s">
        <v>142</v>
      </c>
      <c r="E52" s="33" t="s">
        <v>141</v>
      </c>
      <c r="F52" s="20" t="s">
        <v>143</v>
      </c>
      <c r="G52" s="20" t="s">
        <v>144</v>
      </c>
      <c r="H52" s="20" t="s">
        <v>45</v>
      </c>
      <c r="I52" s="20" t="s">
        <v>107</v>
      </c>
      <c r="J52" s="21">
        <v>19094</v>
      </c>
      <c r="K52" s="22">
        <v>59294</v>
      </c>
      <c r="L52" s="22">
        <v>1076936</v>
      </c>
      <c r="M52" s="23">
        <v>1076936</v>
      </c>
      <c r="N52" s="24">
        <v>0</v>
      </c>
      <c r="O52" s="25">
        <v>0.55000000000000004</v>
      </c>
      <c r="P52" s="26">
        <v>100</v>
      </c>
      <c r="Q52" s="25">
        <v>0.25</v>
      </c>
      <c r="R52" s="27">
        <v>0</v>
      </c>
      <c r="S52" s="28">
        <v>0</v>
      </c>
      <c r="T52" s="28">
        <v>0</v>
      </c>
      <c r="U52" s="28">
        <v>0</v>
      </c>
      <c r="V52" s="27">
        <v>0</v>
      </c>
      <c r="W52" s="27">
        <f t="shared" si="0"/>
        <v>1076936</v>
      </c>
    </row>
    <row r="53" spans="1:23" s="2" customFormat="1" ht="16.2" x14ac:dyDescent="0.3">
      <c r="A53" s="18">
        <v>56</v>
      </c>
      <c r="B53" s="19">
        <v>1.7</v>
      </c>
      <c r="C53" s="19">
        <v>57.7</v>
      </c>
      <c r="D53" s="48" t="s">
        <v>355</v>
      </c>
      <c r="E53" s="33" t="s">
        <v>324</v>
      </c>
      <c r="F53" s="20" t="s">
        <v>325</v>
      </c>
      <c r="G53" s="20" t="s">
        <v>106</v>
      </c>
      <c r="H53" s="20" t="s">
        <v>12</v>
      </c>
      <c r="I53" s="20" t="s">
        <v>25</v>
      </c>
      <c r="J53" s="21">
        <v>322</v>
      </c>
      <c r="K53" s="22">
        <v>89440</v>
      </c>
      <c r="L53" s="22">
        <v>4182200</v>
      </c>
      <c r="M53" s="23">
        <v>4182200</v>
      </c>
      <c r="N53" s="24">
        <v>0</v>
      </c>
      <c r="O53" s="25">
        <v>0.55000000000000004</v>
      </c>
      <c r="P53" s="26">
        <v>85</v>
      </c>
      <c r="Q53" s="25">
        <v>0.2</v>
      </c>
      <c r="R53" s="27">
        <v>0</v>
      </c>
      <c r="S53" s="28">
        <v>480953</v>
      </c>
      <c r="T53" s="28">
        <v>0</v>
      </c>
      <c r="U53" s="28">
        <v>0</v>
      </c>
      <c r="V53" s="27">
        <v>480953</v>
      </c>
      <c r="W53" s="27">
        <f t="shared" si="0"/>
        <v>3701247</v>
      </c>
    </row>
    <row r="54" spans="1:23" s="2" customFormat="1" x14ac:dyDescent="0.3">
      <c r="A54" s="18">
        <v>55</v>
      </c>
      <c r="B54" s="19">
        <v>1.1000000000000001</v>
      </c>
      <c r="C54" s="19">
        <v>56.1</v>
      </c>
      <c r="D54" s="20" t="s">
        <v>301</v>
      </c>
      <c r="E54" s="33" t="s">
        <v>300</v>
      </c>
      <c r="F54" s="20" t="s">
        <v>302</v>
      </c>
      <c r="G54" s="20" t="s">
        <v>29</v>
      </c>
      <c r="H54" s="20" t="s">
        <v>12</v>
      </c>
      <c r="I54" s="20" t="s">
        <v>25</v>
      </c>
      <c r="J54" s="21">
        <v>16587</v>
      </c>
      <c r="K54" s="22">
        <v>68757</v>
      </c>
      <c r="L54" s="22">
        <v>867584</v>
      </c>
      <c r="M54" s="23">
        <v>867584</v>
      </c>
      <c r="N54" s="24">
        <v>0</v>
      </c>
      <c r="O54" s="25">
        <v>0.55000000000000004</v>
      </c>
      <c r="P54" s="26">
        <v>55</v>
      </c>
      <c r="Q54" s="25">
        <v>0</v>
      </c>
      <c r="R54" s="27">
        <v>0</v>
      </c>
      <c r="S54" s="28">
        <v>0</v>
      </c>
      <c r="T54" s="28">
        <v>0</v>
      </c>
      <c r="U54" s="28">
        <v>0</v>
      </c>
      <c r="V54" s="27">
        <v>0</v>
      </c>
      <c r="W54" s="27">
        <f t="shared" si="0"/>
        <v>867584</v>
      </c>
    </row>
    <row r="55" spans="1:23" s="2" customFormat="1" x14ac:dyDescent="0.3">
      <c r="A55" s="18">
        <v>50</v>
      </c>
      <c r="B55" s="19">
        <v>5.9</v>
      </c>
      <c r="C55" s="19">
        <v>55.9</v>
      </c>
      <c r="D55" s="20" t="s">
        <v>104</v>
      </c>
      <c r="E55" s="33" t="s">
        <v>103</v>
      </c>
      <c r="F55" s="20" t="s">
        <v>105</v>
      </c>
      <c r="G55" s="20" t="s">
        <v>106</v>
      </c>
      <c r="H55" s="20" t="s">
        <v>45</v>
      </c>
      <c r="I55" s="20" t="s">
        <v>107</v>
      </c>
      <c r="J55" s="21">
        <v>712</v>
      </c>
      <c r="K55" s="22">
        <v>39200</v>
      </c>
      <c r="L55" s="22">
        <v>891585</v>
      </c>
      <c r="M55" s="23">
        <v>891585</v>
      </c>
      <c r="N55" s="24">
        <v>0</v>
      </c>
      <c r="O55" s="25">
        <v>0</v>
      </c>
      <c r="P55" s="26">
        <v>295</v>
      </c>
      <c r="Q55" s="25">
        <v>0.65</v>
      </c>
      <c r="R55" s="27">
        <v>0</v>
      </c>
      <c r="S55" s="28">
        <v>0</v>
      </c>
      <c r="T55" s="28">
        <v>0</v>
      </c>
      <c r="U55" s="28">
        <v>0</v>
      </c>
      <c r="V55" s="27">
        <v>0</v>
      </c>
      <c r="W55" s="27">
        <f t="shared" si="0"/>
        <v>891585</v>
      </c>
    </row>
    <row r="56" spans="1:23" s="2" customFormat="1" x14ac:dyDescent="0.3">
      <c r="A56" s="18">
        <v>50</v>
      </c>
      <c r="B56" s="19">
        <v>5.2</v>
      </c>
      <c r="C56" s="19">
        <v>55.2</v>
      </c>
      <c r="D56" s="20" t="s">
        <v>309</v>
      </c>
      <c r="E56" s="33" t="s">
        <v>308</v>
      </c>
      <c r="F56" s="20" t="s">
        <v>310</v>
      </c>
      <c r="G56" s="20" t="s">
        <v>311</v>
      </c>
      <c r="H56" s="20" t="s">
        <v>51</v>
      </c>
      <c r="I56" s="20" t="s">
        <v>209</v>
      </c>
      <c r="J56" s="21">
        <v>233</v>
      </c>
      <c r="K56" s="22">
        <v>51250</v>
      </c>
      <c r="L56" s="22">
        <v>740299</v>
      </c>
      <c r="M56" s="23">
        <v>740299</v>
      </c>
      <c r="N56" s="24">
        <v>0</v>
      </c>
      <c r="O56" s="25">
        <v>0.33</v>
      </c>
      <c r="P56" s="26">
        <v>260</v>
      </c>
      <c r="Q56" s="25">
        <v>0.65</v>
      </c>
      <c r="R56" s="27">
        <v>0</v>
      </c>
      <c r="S56" s="28">
        <v>0</v>
      </c>
      <c r="T56" s="28">
        <v>0</v>
      </c>
      <c r="U56" s="28">
        <v>0</v>
      </c>
      <c r="V56" s="27">
        <v>0</v>
      </c>
      <c r="W56" s="27">
        <f t="shared" si="0"/>
        <v>740299</v>
      </c>
    </row>
    <row r="57" spans="1:23" s="2" customFormat="1" x14ac:dyDescent="0.3">
      <c r="A57" s="18">
        <v>50</v>
      </c>
      <c r="B57" s="19">
        <v>5</v>
      </c>
      <c r="C57" s="19">
        <v>55</v>
      </c>
      <c r="D57" s="20" t="s">
        <v>82</v>
      </c>
      <c r="E57" s="33" t="s">
        <v>81</v>
      </c>
      <c r="F57" s="20" t="s">
        <v>83</v>
      </c>
      <c r="G57" s="20" t="s">
        <v>24</v>
      </c>
      <c r="H57" s="20" t="s">
        <v>12</v>
      </c>
      <c r="I57" s="20" t="s">
        <v>13</v>
      </c>
      <c r="J57" s="21">
        <v>449</v>
      </c>
      <c r="K57" s="22">
        <v>56830</v>
      </c>
      <c r="L57" s="22">
        <v>737660</v>
      </c>
      <c r="M57" s="23">
        <v>737660</v>
      </c>
      <c r="N57" s="24">
        <v>0</v>
      </c>
      <c r="O57" s="25">
        <v>0.33</v>
      </c>
      <c r="P57" s="26">
        <v>250</v>
      </c>
      <c r="Q57" s="25">
        <v>0.65</v>
      </c>
      <c r="R57" s="27">
        <v>0</v>
      </c>
      <c r="S57" s="28">
        <v>0</v>
      </c>
      <c r="T57" s="28">
        <v>0</v>
      </c>
      <c r="U57" s="28">
        <v>0</v>
      </c>
      <c r="V57" s="27">
        <v>0</v>
      </c>
      <c r="W57" s="27">
        <f t="shared" si="0"/>
        <v>737660</v>
      </c>
    </row>
    <row r="58" spans="1:23" s="2" customFormat="1" x14ac:dyDescent="0.3">
      <c r="A58" s="18">
        <v>50</v>
      </c>
      <c r="B58" s="19">
        <v>4.4000000000000004</v>
      </c>
      <c r="C58" s="19">
        <v>54.4</v>
      </c>
      <c r="D58" s="20" t="s">
        <v>90</v>
      </c>
      <c r="E58" s="33" t="s">
        <v>89</v>
      </c>
      <c r="F58" s="20" t="s">
        <v>91</v>
      </c>
      <c r="G58" s="20" t="s">
        <v>92</v>
      </c>
      <c r="H58" s="20" t="s">
        <v>12</v>
      </c>
      <c r="I58" s="20" t="s">
        <v>25</v>
      </c>
      <c r="J58" s="21">
        <v>1183</v>
      </c>
      <c r="K58" s="22">
        <v>58500</v>
      </c>
      <c r="L58" s="22">
        <v>1294245</v>
      </c>
      <c r="M58" s="23">
        <v>1294245</v>
      </c>
      <c r="N58" s="24">
        <v>0</v>
      </c>
      <c r="O58" s="25">
        <v>0.33</v>
      </c>
      <c r="P58" s="26">
        <v>220</v>
      </c>
      <c r="Q58" s="25">
        <v>0.6</v>
      </c>
      <c r="R58" s="27">
        <v>0</v>
      </c>
      <c r="S58" s="28">
        <v>0</v>
      </c>
      <c r="T58" s="28">
        <v>0</v>
      </c>
      <c r="U58" s="28">
        <v>0</v>
      </c>
      <c r="V58" s="27">
        <v>0</v>
      </c>
      <c r="W58" s="27">
        <f t="shared" si="0"/>
        <v>1294245</v>
      </c>
    </row>
    <row r="59" spans="1:23" s="2" customFormat="1" x14ac:dyDescent="0.3">
      <c r="A59" s="18">
        <v>50</v>
      </c>
      <c r="B59" s="19">
        <v>4.0999999999999996</v>
      </c>
      <c r="C59" s="19">
        <v>54.1</v>
      </c>
      <c r="D59" s="20" t="s">
        <v>15</v>
      </c>
      <c r="E59" s="33" t="s">
        <v>14</v>
      </c>
      <c r="F59" s="20" t="s">
        <v>16</v>
      </c>
      <c r="G59" s="20" t="s">
        <v>17</v>
      </c>
      <c r="H59" s="20" t="s">
        <v>18</v>
      </c>
      <c r="I59" s="20" t="s">
        <v>19</v>
      </c>
      <c r="J59" s="21">
        <v>2983</v>
      </c>
      <c r="K59" s="22">
        <v>47786</v>
      </c>
      <c r="L59" s="22">
        <v>908818</v>
      </c>
      <c r="M59" s="23">
        <v>908818</v>
      </c>
      <c r="N59" s="24">
        <v>0</v>
      </c>
      <c r="O59" s="25">
        <v>0.33</v>
      </c>
      <c r="P59" s="26">
        <v>205</v>
      </c>
      <c r="Q59" s="25">
        <v>0.6</v>
      </c>
      <c r="R59" s="27">
        <v>0</v>
      </c>
      <c r="S59" s="28">
        <v>0</v>
      </c>
      <c r="T59" s="28">
        <v>0</v>
      </c>
      <c r="U59" s="28">
        <v>0</v>
      </c>
      <c r="V59" s="27">
        <v>0</v>
      </c>
      <c r="W59" s="27">
        <f t="shared" si="0"/>
        <v>908818</v>
      </c>
    </row>
    <row r="60" spans="1:23" s="2" customFormat="1" x14ac:dyDescent="0.3">
      <c r="A60" s="18">
        <v>50</v>
      </c>
      <c r="B60" s="19">
        <v>4.0999999999999996</v>
      </c>
      <c r="C60" s="19">
        <v>54.1</v>
      </c>
      <c r="D60" s="20" t="s">
        <v>15</v>
      </c>
      <c r="E60" s="33" t="s">
        <v>20</v>
      </c>
      <c r="F60" s="20" t="s">
        <v>21</v>
      </c>
      <c r="G60" s="20" t="s">
        <v>17</v>
      </c>
      <c r="H60" s="20" t="s">
        <v>18</v>
      </c>
      <c r="I60" s="20" t="s">
        <v>19</v>
      </c>
      <c r="J60" s="21">
        <v>2983</v>
      </c>
      <c r="K60" s="22">
        <v>47786</v>
      </c>
      <c r="L60" s="22">
        <v>902550</v>
      </c>
      <c r="M60" s="23">
        <v>902550</v>
      </c>
      <c r="N60" s="24">
        <v>0</v>
      </c>
      <c r="O60" s="25">
        <v>0.33</v>
      </c>
      <c r="P60" s="26">
        <v>205</v>
      </c>
      <c r="Q60" s="25">
        <v>0.6</v>
      </c>
      <c r="R60" s="27">
        <v>0</v>
      </c>
      <c r="S60" s="28">
        <v>0</v>
      </c>
      <c r="T60" s="28">
        <v>0</v>
      </c>
      <c r="U60" s="28">
        <v>0</v>
      </c>
      <c r="V60" s="27">
        <v>0</v>
      </c>
      <c r="W60" s="27">
        <f t="shared" si="0"/>
        <v>902550</v>
      </c>
    </row>
    <row r="61" spans="1:23" s="2" customFormat="1" x14ac:dyDescent="0.3">
      <c r="A61" s="18">
        <v>50</v>
      </c>
      <c r="B61" s="19">
        <v>4</v>
      </c>
      <c r="C61" s="19">
        <v>54</v>
      </c>
      <c r="D61" s="20" t="s">
        <v>149</v>
      </c>
      <c r="E61" s="33" t="s">
        <v>148</v>
      </c>
      <c r="F61" s="20" t="s">
        <v>150</v>
      </c>
      <c r="G61" s="20" t="s">
        <v>151</v>
      </c>
      <c r="H61" s="20" t="s">
        <v>51</v>
      </c>
      <c r="I61" s="20" t="s">
        <v>152</v>
      </c>
      <c r="J61" s="21">
        <v>415</v>
      </c>
      <c r="K61" s="22">
        <v>62500</v>
      </c>
      <c r="L61" s="22">
        <v>797800</v>
      </c>
      <c r="M61" s="23">
        <v>797800</v>
      </c>
      <c r="N61" s="24">
        <v>0</v>
      </c>
      <c r="O61" s="25">
        <v>0.55000000000000004</v>
      </c>
      <c r="P61" s="26">
        <v>200</v>
      </c>
      <c r="Q61" s="25">
        <v>0.6</v>
      </c>
      <c r="R61" s="27">
        <v>0</v>
      </c>
      <c r="S61" s="28">
        <v>0</v>
      </c>
      <c r="T61" s="28">
        <v>0</v>
      </c>
      <c r="U61" s="28">
        <v>0</v>
      </c>
      <c r="V61" s="27">
        <v>0</v>
      </c>
      <c r="W61" s="27">
        <f t="shared" si="0"/>
        <v>797800</v>
      </c>
    </row>
    <row r="62" spans="1:23" s="2" customFormat="1" x14ac:dyDescent="0.3">
      <c r="A62" s="18">
        <v>50</v>
      </c>
      <c r="B62" s="19">
        <v>4</v>
      </c>
      <c r="C62" s="19">
        <v>54</v>
      </c>
      <c r="D62" s="20" t="s">
        <v>195</v>
      </c>
      <c r="E62" s="33" t="s">
        <v>198</v>
      </c>
      <c r="F62" s="20" t="s">
        <v>199</v>
      </c>
      <c r="G62" s="20" t="s">
        <v>197</v>
      </c>
      <c r="H62" s="20" t="s">
        <v>18</v>
      </c>
      <c r="I62" s="20" t="s">
        <v>80</v>
      </c>
      <c r="J62" s="21">
        <v>727</v>
      </c>
      <c r="K62" s="22">
        <v>50000</v>
      </c>
      <c r="L62" s="22">
        <v>1395625</v>
      </c>
      <c r="M62" s="23">
        <v>1395625</v>
      </c>
      <c r="N62" s="24">
        <v>0</v>
      </c>
      <c r="O62" s="25">
        <v>0.33</v>
      </c>
      <c r="P62" s="26">
        <v>200</v>
      </c>
      <c r="Q62" s="25">
        <v>0.6</v>
      </c>
      <c r="R62" s="27">
        <v>0</v>
      </c>
      <c r="S62" s="28">
        <v>0</v>
      </c>
      <c r="T62" s="28">
        <v>0</v>
      </c>
      <c r="U62" s="28">
        <v>0</v>
      </c>
      <c r="V62" s="27">
        <v>0</v>
      </c>
      <c r="W62" s="27">
        <f t="shared" si="0"/>
        <v>1395625</v>
      </c>
    </row>
    <row r="63" spans="1:23" s="2" customFormat="1" x14ac:dyDescent="0.3">
      <c r="A63" s="18">
        <v>50</v>
      </c>
      <c r="B63" s="19">
        <v>3.9</v>
      </c>
      <c r="C63" s="19">
        <v>53.9</v>
      </c>
      <c r="D63" s="20" t="s">
        <v>243</v>
      </c>
      <c r="E63" s="33" t="s">
        <v>242</v>
      </c>
      <c r="F63" s="20" t="s">
        <v>244</v>
      </c>
      <c r="G63" s="20" t="s">
        <v>190</v>
      </c>
      <c r="H63" s="20" t="s">
        <v>18</v>
      </c>
      <c r="I63" s="20" t="s">
        <v>184</v>
      </c>
      <c r="J63" s="21">
        <v>1247</v>
      </c>
      <c r="K63" s="22">
        <v>54167</v>
      </c>
      <c r="L63" s="22">
        <v>737238</v>
      </c>
      <c r="M63" s="23">
        <v>737238</v>
      </c>
      <c r="N63" s="24">
        <v>0</v>
      </c>
      <c r="O63" s="25">
        <v>0.33</v>
      </c>
      <c r="P63" s="26">
        <v>195</v>
      </c>
      <c r="Q63" s="25">
        <v>0.55000000000000004</v>
      </c>
      <c r="R63" s="27">
        <v>0</v>
      </c>
      <c r="S63" s="28">
        <v>0</v>
      </c>
      <c r="T63" s="28">
        <v>0</v>
      </c>
      <c r="U63" s="28">
        <v>0</v>
      </c>
      <c r="V63" s="27">
        <v>0</v>
      </c>
      <c r="W63" s="27">
        <f t="shared" si="0"/>
        <v>737238</v>
      </c>
    </row>
    <row r="64" spans="1:23" s="2" customFormat="1" x14ac:dyDescent="0.3">
      <c r="A64" s="18">
        <v>50</v>
      </c>
      <c r="B64" s="19">
        <v>3.9</v>
      </c>
      <c r="C64" s="19">
        <v>53.9</v>
      </c>
      <c r="D64" s="20" t="s">
        <v>281</v>
      </c>
      <c r="E64" s="33" t="s">
        <v>280</v>
      </c>
      <c r="F64" s="20" t="s">
        <v>282</v>
      </c>
      <c r="G64" s="20" t="s">
        <v>193</v>
      </c>
      <c r="H64" s="20" t="s">
        <v>45</v>
      </c>
      <c r="I64" s="20" t="s">
        <v>46</v>
      </c>
      <c r="J64" s="21">
        <v>609</v>
      </c>
      <c r="K64" s="22">
        <v>58750</v>
      </c>
      <c r="L64" s="22">
        <v>358184</v>
      </c>
      <c r="M64" s="23">
        <v>358184</v>
      </c>
      <c r="N64" s="24">
        <v>0</v>
      </c>
      <c r="O64" s="25">
        <v>0.33</v>
      </c>
      <c r="P64" s="26">
        <v>195</v>
      </c>
      <c r="Q64" s="25">
        <v>0.55000000000000004</v>
      </c>
      <c r="R64" s="27">
        <v>0</v>
      </c>
      <c r="S64" s="28">
        <v>0</v>
      </c>
      <c r="T64" s="28">
        <v>0</v>
      </c>
      <c r="U64" s="28">
        <v>0</v>
      </c>
      <c r="V64" s="27">
        <v>0</v>
      </c>
      <c r="W64" s="27">
        <f t="shared" si="0"/>
        <v>358184</v>
      </c>
    </row>
    <row r="65" spans="1:23" s="2" customFormat="1" x14ac:dyDescent="0.3">
      <c r="A65" s="18">
        <v>50</v>
      </c>
      <c r="B65" s="19">
        <v>3.7</v>
      </c>
      <c r="C65" s="19">
        <v>53.7</v>
      </c>
      <c r="D65" s="20" t="s">
        <v>94</v>
      </c>
      <c r="E65" s="33" t="s">
        <v>93</v>
      </c>
      <c r="F65" s="20" t="s">
        <v>95</v>
      </c>
      <c r="G65" s="20" t="s">
        <v>96</v>
      </c>
      <c r="H65" s="20" t="s">
        <v>12</v>
      </c>
      <c r="I65" s="20" t="s">
        <v>25</v>
      </c>
      <c r="J65" s="21">
        <v>836</v>
      </c>
      <c r="K65" s="22">
        <v>55417</v>
      </c>
      <c r="L65" s="22">
        <v>749645</v>
      </c>
      <c r="M65" s="23">
        <v>749645</v>
      </c>
      <c r="N65" s="24">
        <v>0</v>
      </c>
      <c r="O65" s="25">
        <v>0.33</v>
      </c>
      <c r="P65" s="26">
        <v>185</v>
      </c>
      <c r="Q65" s="25">
        <v>0.55000000000000004</v>
      </c>
      <c r="R65" s="27">
        <v>0</v>
      </c>
      <c r="S65" s="28">
        <v>0</v>
      </c>
      <c r="T65" s="28">
        <v>0</v>
      </c>
      <c r="U65" s="28">
        <v>0</v>
      </c>
      <c r="V65" s="27">
        <v>0</v>
      </c>
      <c r="W65" s="27">
        <f t="shared" si="0"/>
        <v>749645</v>
      </c>
    </row>
    <row r="66" spans="1:23" s="2" customFormat="1" x14ac:dyDescent="0.3">
      <c r="A66" s="18">
        <v>50</v>
      </c>
      <c r="B66" s="19">
        <v>3.5</v>
      </c>
      <c r="C66" s="19">
        <v>53.5</v>
      </c>
      <c r="D66" s="20" t="s">
        <v>219</v>
      </c>
      <c r="E66" s="33" t="s">
        <v>218</v>
      </c>
      <c r="F66" s="20" t="s">
        <v>220</v>
      </c>
      <c r="G66" s="20" t="s">
        <v>136</v>
      </c>
      <c r="H66" s="20" t="s">
        <v>45</v>
      </c>
      <c r="I66" s="20" t="s">
        <v>64</v>
      </c>
      <c r="J66" s="21">
        <v>3912</v>
      </c>
      <c r="K66" s="22">
        <v>47857</v>
      </c>
      <c r="L66" s="22">
        <v>1237483</v>
      </c>
      <c r="M66" s="23">
        <v>1237483</v>
      </c>
      <c r="N66" s="24">
        <v>0</v>
      </c>
      <c r="O66" s="25">
        <v>0.33</v>
      </c>
      <c r="P66" s="26">
        <v>175</v>
      </c>
      <c r="Q66" s="25">
        <v>0.5</v>
      </c>
      <c r="R66" s="27">
        <v>0</v>
      </c>
      <c r="S66" s="28">
        <v>0</v>
      </c>
      <c r="T66" s="28">
        <v>0</v>
      </c>
      <c r="U66" s="28">
        <v>0</v>
      </c>
      <c r="V66" s="27">
        <v>0</v>
      </c>
      <c r="W66" s="27">
        <f t="shared" ref="W66:W97" si="1">M66-V66</f>
        <v>1237483</v>
      </c>
    </row>
    <row r="67" spans="1:23" s="2" customFormat="1" x14ac:dyDescent="0.3">
      <c r="A67" s="18">
        <v>50</v>
      </c>
      <c r="B67" s="19">
        <v>3.1</v>
      </c>
      <c r="C67" s="19">
        <v>53.1</v>
      </c>
      <c r="D67" s="20" t="s">
        <v>298</v>
      </c>
      <c r="E67" s="33" t="s">
        <v>297</v>
      </c>
      <c r="F67" s="20" t="s">
        <v>299</v>
      </c>
      <c r="G67" s="20" t="s">
        <v>205</v>
      </c>
      <c r="H67" s="20" t="s">
        <v>18</v>
      </c>
      <c r="I67" s="20" t="s">
        <v>57</v>
      </c>
      <c r="J67" s="21">
        <v>349</v>
      </c>
      <c r="K67" s="22">
        <v>66023</v>
      </c>
      <c r="L67" s="22">
        <v>419035</v>
      </c>
      <c r="M67" s="23">
        <v>419035</v>
      </c>
      <c r="N67" s="24">
        <v>0</v>
      </c>
      <c r="O67" s="25">
        <v>0.55000000000000004</v>
      </c>
      <c r="P67" s="26">
        <v>155</v>
      </c>
      <c r="Q67" s="25">
        <v>0.45</v>
      </c>
      <c r="R67" s="27">
        <v>0</v>
      </c>
      <c r="S67" s="28">
        <v>0</v>
      </c>
      <c r="T67" s="28">
        <v>0</v>
      </c>
      <c r="U67" s="28">
        <v>0</v>
      </c>
      <c r="V67" s="27">
        <v>0</v>
      </c>
      <c r="W67" s="27">
        <f t="shared" si="1"/>
        <v>419035</v>
      </c>
    </row>
    <row r="68" spans="1:23" s="2" customFormat="1" x14ac:dyDescent="0.3">
      <c r="A68" s="18">
        <v>50</v>
      </c>
      <c r="B68" s="19">
        <v>3</v>
      </c>
      <c r="C68" s="19">
        <v>53</v>
      </c>
      <c r="D68" s="20" t="s">
        <v>127</v>
      </c>
      <c r="E68" s="33" t="s">
        <v>126</v>
      </c>
      <c r="F68" s="20" t="s">
        <v>128</v>
      </c>
      <c r="G68" s="20" t="s">
        <v>129</v>
      </c>
      <c r="H68" s="20" t="s">
        <v>45</v>
      </c>
      <c r="I68" s="20" t="s">
        <v>107</v>
      </c>
      <c r="J68" s="21">
        <v>582</v>
      </c>
      <c r="K68" s="22">
        <v>58750</v>
      </c>
      <c r="L68" s="22">
        <v>221600</v>
      </c>
      <c r="M68" s="23">
        <v>207340</v>
      </c>
      <c r="N68" s="24">
        <v>0</v>
      </c>
      <c r="O68" s="25">
        <v>0.33</v>
      </c>
      <c r="P68" s="26">
        <v>150</v>
      </c>
      <c r="Q68" s="25">
        <v>0.4</v>
      </c>
      <c r="R68" s="27">
        <v>0</v>
      </c>
      <c r="S68" s="28">
        <v>0</v>
      </c>
      <c r="T68" s="28">
        <v>0</v>
      </c>
      <c r="U68" s="28">
        <v>0</v>
      </c>
      <c r="V68" s="27">
        <v>0</v>
      </c>
      <c r="W68" s="27">
        <f t="shared" si="1"/>
        <v>207340</v>
      </c>
    </row>
    <row r="69" spans="1:23" s="2" customFormat="1" x14ac:dyDescent="0.3">
      <c r="A69" s="18">
        <v>50</v>
      </c>
      <c r="B69" s="19">
        <v>2.8000000000000003</v>
      </c>
      <c r="C69" s="19">
        <v>52.8</v>
      </c>
      <c r="D69" s="20" t="s">
        <v>70</v>
      </c>
      <c r="E69" s="33" t="s">
        <v>69</v>
      </c>
      <c r="F69" s="20" t="s">
        <v>71</v>
      </c>
      <c r="G69" s="20" t="s">
        <v>72</v>
      </c>
      <c r="H69" s="20" t="s">
        <v>45</v>
      </c>
      <c r="I69" s="20" t="s">
        <v>64</v>
      </c>
      <c r="J69" s="21">
        <v>1779</v>
      </c>
      <c r="K69" s="22">
        <v>56800</v>
      </c>
      <c r="L69" s="22">
        <v>847343</v>
      </c>
      <c r="M69" s="23">
        <v>847343</v>
      </c>
      <c r="N69" s="24">
        <v>0</v>
      </c>
      <c r="O69" s="25">
        <v>0.33</v>
      </c>
      <c r="P69" s="26">
        <v>140</v>
      </c>
      <c r="Q69" s="25">
        <v>0.4</v>
      </c>
      <c r="R69" s="27">
        <v>0</v>
      </c>
      <c r="S69" s="28">
        <v>0</v>
      </c>
      <c r="T69" s="28">
        <v>0</v>
      </c>
      <c r="U69" s="28">
        <v>0</v>
      </c>
      <c r="V69" s="27">
        <v>0</v>
      </c>
      <c r="W69" s="27">
        <f t="shared" si="1"/>
        <v>847343</v>
      </c>
    </row>
    <row r="70" spans="1:23" s="2" customFormat="1" x14ac:dyDescent="0.3">
      <c r="A70" s="18">
        <v>52</v>
      </c>
      <c r="B70" s="19">
        <v>0.8</v>
      </c>
      <c r="C70" s="19">
        <v>52.8</v>
      </c>
      <c r="D70" s="20" t="s">
        <v>166</v>
      </c>
      <c r="E70" s="33" t="s">
        <v>165</v>
      </c>
      <c r="F70" s="20" t="s">
        <v>167</v>
      </c>
      <c r="G70" s="20" t="s">
        <v>168</v>
      </c>
      <c r="H70" s="20" t="s">
        <v>51</v>
      </c>
      <c r="I70" s="20" t="s">
        <v>169</v>
      </c>
      <c r="J70" s="21">
        <v>15868</v>
      </c>
      <c r="K70" s="22">
        <v>75565</v>
      </c>
      <c r="L70" s="22">
        <v>3223315</v>
      </c>
      <c r="M70" s="23">
        <v>3223315</v>
      </c>
      <c r="N70" s="24">
        <v>0</v>
      </c>
      <c r="O70" s="25">
        <v>0.55000000000000004</v>
      </c>
      <c r="P70" s="26">
        <v>40</v>
      </c>
      <c r="Q70" s="25">
        <v>0</v>
      </c>
      <c r="R70" s="27">
        <v>0</v>
      </c>
      <c r="S70" s="28">
        <v>0</v>
      </c>
      <c r="T70" s="28">
        <v>0</v>
      </c>
      <c r="U70" s="28">
        <v>0</v>
      </c>
      <c r="V70" s="27">
        <v>0</v>
      </c>
      <c r="W70" s="27">
        <f t="shared" si="1"/>
        <v>3223315</v>
      </c>
    </row>
    <row r="71" spans="1:23" s="2" customFormat="1" ht="16.2" x14ac:dyDescent="0.3">
      <c r="A71" s="18">
        <v>50</v>
      </c>
      <c r="B71" s="19">
        <v>2.8000000000000003</v>
      </c>
      <c r="C71" s="19">
        <v>52.8</v>
      </c>
      <c r="D71" s="20" t="s">
        <v>379</v>
      </c>
      <c r="E71" s="33" t="s">
        <v>203</v>
      </c>
      <c r="F71" s="20" t="s">
        <v>204</v>
      </c>
      <c r="G71" s="20" t="s">
        <v>205</v>
      </c>
      <c r="H71" s="20" t="s">
        <v>18</v>
      </c>
      <c r="I71" s="20" t="s">
        <v>80</v>
      </c>
      <c r="J71" s="21">
        <v>11007</v>
      </c>
      <c r="K71" s="22">
        <v>57461</v>
      </c>
      <c r="L71" s="22">
        <v>763800</v>
      </c>
      <c r="M71" s="23">
        <v>763800</v>
      </c>
      <c r="N71" s="24">
        <v>0</v>
      </c>
      <c r="O71" s="25">
        <v>0.55000000000000004</v>
      </c>
      <c r="P71" s="26">
        <v>140</v>
      </c>
      <c r="Q71" s="25">
        <v>0.4</v>
      </c>
      <c r="R71" s="27">
        <v>0</v>
      </c>
      <c r="S71" s="28">
        <v>0</v>
      </c>
      <c r="T71" s="28">
        <v>0</v>
      </c>
      <c r="U71" s="50">
        <v>534660</v>
      </c>
      <c r="V71" s="27">
        <v>534660</v>
      </c>
      <c r="W71" s="27">
        <f t="shared" si="1"/>
        <v>229140</v>
      </c>
    </row>
    <row r="72" spans="1:23" s="2" customFormat="1" x14ac:dyDescent="0.3">
      <c r="A72" s="18">
        <v>50</v>
      </c>
      <c r="B72" s="19">
        <v>2.6</v>
      </c>
      <c r="C72" s="19">
        <v>52.6</v>
      </c>
      <c r="D72" s="20" t="s">
        <v>62</v>
      </c>
      <c r="E72" s="33" t="s">
        <v>61</v>
      </c>
      <c r="F72" s="20" t="s">
        <v>63</v>
      </c>
      <c r="G72" s="20" t="s">
        <v>44</v>
      </c>
      <c r="H72" s="20" t="s">
        <v>45</v>
      </c>
      <c r="I72" s="20" t="s">
        <v>64</v>
      </c>
      <c r="J72" s="21">
        <v>1823</v>
      </c>
      <c r="K72" s="22">
        <v>64886</v>
      </c>
      <c r="L72" s="22">
        <v>512795</v>
      </c>
      <c r="M72" s="23">
        <v>512795</v>
      </c>
      <c r="N72" s="24">
        <v>0</v>
      </c>
      <c r="O72" s="25">
        <v>0.55000000000000004</v>
      </c>
      <c r="P72" s="26">
        <v>130</v>
      </c>
      <c r="Q72" s="25">
        <v>0.35</v>
      </c>
      <c r="R72" s="27">
        <v>0</v>
      </c>
      <c r="S72" s="28">
        <v>0</v>
      </c>
      <c r="T72" s="28">
        <v>0</v>
      </c>
      <c r="U72" s="28">
        <v>0</v>
      </c>
      <c r="V72" s="27">
        <v>0</v>
      </c>
      <c r="W72" s="27">
        <f t="shared" si="1"/>
        <v>512795</v>
      </c>
    </row>
    <row r="73" spans="1:23" s="2" customFormat="1" ht="16.2" x14ac:dyDescent="0.3">
      <c r="A73" s="18">
        <v>50</v>
      </c>
      <c r="B73" s="19">
        <v>2.5</v>
      </c>
      <c r="C73" s="19">
        <v>52.5</v>
      </c>
      <c r="D73" s="20" t="s">
        <v>363</v>
      </c>
      <c r="E73" s="33" t="s">
        <v>200</v>
      </c>
      <c r="F73" s="20" t="s">
        <v>201</v>
      </c>
      <c r="G73" s="20" t="s">
        <v>202</v>
      </c>
      <c r="H73" s="20" t="s">
        <v>45</v>
      </c>
      <c r="I73" s="20" t="s">
        <v>46</v>
      </c>
      <c r="J73" s="21">
        <v>52115</v>
      </c>
      <c r="K73" s="22">
        <v>53803</v>
      </c>
      <c r="L73" s="22">
        <v>2170625</v>
      </c>
      <c r="M73" s="23">
        <v>2170625</v>
      </c>
      <c r="N73" s="24">
        <v>0</v>
      </c>
      <c r="O73" s="25">
        <v>0.55000000000000004</v>
      </c>
      <c r="P73" s="26">
        <v>125</v>
      </c>
      <c r="Q73" s="25">
        <v>0.35</v>
      </c>
      <c r="R73" s="27">
        <v>0</v>
      </c>
      <c r="S73" s="28">
        <v>0</v>
      </c>
      <c r="T73" s="28">
        <v>0</v>
      </c>
      <c r="U73" s="28">
        <v>0</v>
      </c>
      <c r="V73" s="27">
        <v>0</v>
      </c>
      <c r="W73" s="27">
        <f t="shared" si="1"/>
        <v>2170625</v>
      </c>
    </row>
    <row r="74" spans="1:23" s="2" customFormat="1" x14ac:dyDescent="0.3">
      <c r="A74" s="18">
        <v>50</v>
      </c>
      <c r="B74" s="19">
        <v>2.4</v>
      </c>
      <c r="C74" s="19">
        <v>52.4</v>
      </c>
      <c r="D74" s="20" t="s">
        <v>48</v>
      </c>
      <c r="E74" s="33" t="s">
        <v>47</v>
      </c>
      <c r="F74" s="20" t="s">
        <v>49</v>
      </c>
      <c r="G74" s="20" t="s">
        <v>50</v>
      </c>
      <c r="H74" s="20" t="s">
        <v>51</v>
      </c>
      <c r="I74" s="20" t="s">
        <v>52</v>
      </c>
      <c r="J74" s="21">
        <v>9032</v>
      </c>
      <c r="K74" s="22">
        <v>55040</v>
      </c>
      <c r="L74" s="22">
        <v>617971</v>
      </c>
      <c r="M74" s="23">
        <v>617971</v>
      </c>
      <c r="N74" s="24">
        <v>0</v>
      </c>
      <c r="O74" s="25">
        <v>0.33</v>
      </c>
      <c r="P74" s="26">
        <v>120</v>
      </c>
      <c r="Q74" s="25">
        <v>0.3</v>
      </c>
      <c r="R74" s="27">
        <v>0</v>
      </c>
      <c r="S74" s="28">
        <v>0</v>
      </c>
      <c r="T74" s="28">
        <v>0</v>
      </c>
      <c r="U74" s="28">
        <v>0</v>
      </c>
      <c r="V74" s="27">
        <v>0</v>
      </c>
      <c r="W74" s="27">
        <f t="shared" si="1"/>
        <v>617971</v>
      </c>
    </row>
    <row r="75" spans="1:23" s="2" customFormat="1" x14ac:dyDescent="0.3">
      <c r="A75" s="18">
        <v>50</v>
      </c>
      <c r="B75" s="19">
        <v>2.3000000000000003</v>
      </c>
      <c r="C75" s="19">
        <v>52.3</v>
      </c>
      <c r="D75" s="20" t="s">
        <v>156</v>
      </c>
      <c r="E75" s="33" t="s">
        <v>158</v>
      </c>
      <c r="F75" s="20" t="s">
        <v>159</v>
      </c>
      <c r="G75" s="20" t="s">
        <v>56</v>
      </c>
      <c r="H75" s="20" t="s">
        <v>18</v>
      </c>
      <c r="I75" s="20" t="s">
        <v>19</v>
      </c>
      <c r="J75" s="21">
        <v>349</v>
      </c>
      <c r="K75" s="22">
        <v>79479</v>
      </c>
      <c r="L75" s="22">
        <v>2372097</v>
      </c>
      <c r="M75" s="23">
        <v>2372097</v>
      </c>
      <c r="N75" s="24">
        <v>0</v>
      </c>
      <c r="O75" s="25">
        <v>0.55000000000000004</v>
      </c>
      <c r="P75" s="26">
        <v>115</v>
      </c>
      <c r="Q75" s="25">
        <v>0.4</v>
      </c>
      <c r="R75" s="27">
        <v>0</v>
      </c>
      <c r="S75" s="28">
        <v>0</v>
      </c>
      <c r="T75" s="28">
        <v>0</v>
      </c>
      <c r="U75" s="28">
        <v>0</v>
      </c>
      <c r="V75" s="27">
        <v>0</v>
      </c>
      <c r="W75" s="27">
        <f t="shared" si="1"/>
        <v>2372097</v>
      </c>
    </row>
    <row r="76" spans="1:23" s="2" customFormat="1" x14ac:dyDescent="0.3">
      <c r="A76" s="18">
        <v>50</v>
      </c>
      <c r="B76" s="19">
        <v>2.3000000000000003</v>
      </c>
      <c r="C76" s="19">
        <v>52.3</v>
      </c>
      <c r="D76" s="20" t="s">
        <v>239</v>
      </c>
      <c r="E76" s="33" t="s">
        <v>238</v>
      </c>
      <c r="F76" s="20" t="s">
        <v>240</v>
      </c>
      <c r="G76" s="20" t="s">
        <v>92</v>
      </c>
      <c r="H76" s="20" t="s">
        <v>12</v>
      </c>
      <c r="I76" s="20" t="s">
        <v>241</v>
      </c>
      <c r="J76" s="21">
        <v>807</v>
      </c>
      <c r="K76" s="22">
        <v>66161</v>
      </c>
      <c r="L76" s="22">
        <v>718490</v>
      </c>
      <c r="M76" s="23">
        <v>718490</v>
      </c>
      <c r="N76" s="24">
        <v>0</v>
      </c>
      <c r="O76" s="25">
        <v>0.55000000000000004</v>
      </c>
      <c r="P76" s="26">
        <v>115</v>
      </c>
      <c r="Q76" s="25">
        <v>0.3</v>
      </c>
      <c r="R76" s="27">
        <v>0</v>
      </c>
      <c r="S76" s="28">
        <v>0</v>
      </c>
      <c r="T76" s="28">
        <v>0</v>
      </c>
      <c r="U76" s="28">
        <v>0</v>
      </c>
      <c r="V76" s="27">
        <v>0</v>
      </c>
      <c r="W76" s="27">
        <f t="shared" si="1"/>
        <v>718490</v>
      </c>
    </row>
    <row r="77" spans="1:23" s="2" customFormat="1" x14ac:dyDescent="0.3">
      <c r="A77" s="18">
        <v>50</v>
      </c>
      <c r="B77" s="19">
        <v>2.1</v>
      </c>
      <c r="C77" s="19">
        <v>52.1</v>
      </c>
      <c r="D77" s="20" t="s">
        <v>42</v>
      </c>
      <c r="E77" s="33" t="s">
        <v>41</v>
      </c>
      <c r="F77" s="20" t="s">
        <v>43</v>
      </c>
      <c r="G77" s="20" t="s">
        <v>44</v>
      </c>
      <c r="H77" s="20" t="s">
        <v>45</v>
      </c>
      <c r="I77" s="20" t="s">
        <v>46</v>
      </c>
      <c r="J77" s="21">
        <v>1677</v>
      </c>
      <c r="K77" s="22">
        <v>69007</v>
      </c>
      <c r="L77" s="22">
        <v>290931</v>
      </c>
      <c r="M77" s="23">
        <v>290931</v>
      </c>
      <c r="N77" s="24">
        <v>0</v>
      </c>
      <c r="O77" s="25">
        <v>0.55000000000000004</v>
      </c>
      <c r="P77" s="26">
        <v>105</v>
      </c>
      <c r="Q77" s="25">
        <v>0.25</v>
      </c>
      <c r="R77" s="27">
        <v>0</v>
      </c>
      <c r="S77" s="28">
        <v>0</v>
      </c>
      <c r="T77" s="28">
        <v>0</v>
      </c>
      <c r="U77" s="28">
        <v>0</v>
      </c>
      <c r="V77" s="27">
        <v>0</v>
      </c>
      <c r="W77" s="27">
        <f t="shared" si="1"/>
        <v>290931</v>
      </c>
    </row>
    <row r="78" spans="1:23" s="2" customFormat="1" x14ac:dyDescent="0.3">
      <c r="A78" s="18">
        <v>50</v>
      </c>
      <c r="B78" s="19">
        <v>1.9000000000000001</v>
      </c>
      <c r="C78" s="19">
        <v>51.9</v>
      </c>
      <c r="D78" s="20" t="s">
        <v>27</v>
      </c>
      <c r="E78" s="33" t="s">
        <v>26</v>
      </c>
      <c r="F78" s="20" t="s">
        <v>28</v>
      </c>
      <c r="G78" s="20" t="s">
        <v>29</v>
      </c>
      <c r="H78" s="20" t="s">
        <v>12</v>
      </c>
      <c r="I78" s="20" t="s">
        <v>30</v>
      </c>
      <c r="J78" s="21">
        <v>5241</v>
      </c>
      <c r="K78" s="22">
        <v>66453</v>
      </c>
      <c r="L78" s="22">
        <v>369055</v>
      </c>
      <c r="M78" s="23">
        <v>369055</v>
      </c>
      <c r="N78" s="24">
        <v>0</v>
      </c>
      <c r="O78" s="25">
        <v>0.55000000000000004</v>
      </c>
      <c r="P78" s="26">
        <v>95</v>
      </c>
      <c r="Q78" s="25">
        <v>0.25</v>
      </c>
      <c r="R78" s="27">
        <v>0</v>
      </c>
      <c r="S78" s="28">
        <v>0</v>
      </c>
      <c r="T78" s="28">
        <v>0</v>
      </c>
      <c r="U78" s="28">
        <v>0</v>
      </c>
      <c r="V78" s="27">
        <v>0</v>
      </c>
      <c r="W78" s="27">
        <f t="shared" si="1"/>
        <v>369055</v>
      </c>
    </row>
    <row r="79" spans="1:23" s="2" customFormat="1" x14ac:dyDescent="0.3">
      <c r="A79" s="18">
        <v>50</v>
      </c>
      <c r="B79" s="19">
        <v>1.9000000000000001</v>
      </c>
      <c r="C79" s="19">
        <v>51.9</v>
      </c>
      <c r="D79" s="20" t="s">
        <v>27</v>
      </c>
      <c r="E79" s="33" t="s">
        <v>31</v>
      </c>
      <c r="F79" s="20" t="s">
        <v>32</v>
      </c>
      <c r="G79" s="20" t="s">
        <v>29</v>
      </c>
      <c r="H79" s="20" t="s">
        <v>12</v>
      </c>
      <c r="I79" s="20" t="s">
        <v>30</v>
      </c>
      <c r="J79" s="21">
        <v>5241</v>
      </c>
      <c r="K79" s="22">
        <v>66453</v>
      </c>
      <c r="L79" s="22">
        <v>246013</v>
      </c>
      <c r="M79" s="23">
        <v>246013</v>
      </c>
      <c r="N79" s="24">
        <v>0</v>
      </c>
      <c r="O79" s="25">
        <v>0.55000000000000004</v>
      </c>
      <c r="P79" s="26">
        <v>95</v>
      </c>
      <c r="Q79" s="25">
        <v>0.25</v>
      </c>
      <c r="R79" s="27">
        <v>0</v>
      </c>
      <c r="S79" s="28">
        <v>0</v>
      </c>
      <c r="T79" s="28">
        <v>0</v>
      </c>
      <c r="U79" s="28">
        <v>0</v>
      </c>
      <c r="V79" s="27">
        <v>0</v>
      </c>
      <c r="W79" s="27">
        <f t="shared" si="1"/>
        <v>246013</v>
      </c>
    </row>
    <row r="80" spans="1:23" s="2" customFormat="1" x14ac:dyDescent="0.3">
      <c r="A80" s="18">
        <v>50</v>
      </c>
      <c r="B80" s="19">
        <v>1.8</v>
      </c>
      <c r="C80" s="19">
        <v>51.8</v>
      </c>
      <c r="D80" s="20" t="s">
        <v>146</v>
      </c>
      <c r="E80" s="33" t="s">
        <v>145</v>
      </c>
      <c r="F80" s="20" t="s">
        <v>147</v>
      </c>
      <c r="G80" s="20" t="s">
        <v>79</v>
      </c>
      <c r="H80" s="20" t="s">
        <v>18</v>
      </c>
      <c r="I80" s="20" t="s">
        <v>13</v>
      </c>
      <c r="J80" s="21">
        <v>4070</v>
      </c>
      <c r="K80" s="22">
        <v>66399</v>
      </c>
      <c r="L80" s="22">
        <v>617375</v>
      </c>
      <c r="M80" s="23">
        <v>617375</v>
      </c>
      <c r="N80" s="24">
        <v>0</v>
      </c>
      <c r="O80" s="25">
        <v>0.55000000000000004</v>
      </c>
      <c r="P80" s="26">
        <v>90</v>
      </c>
      <c r="Q80" s="25">
        <v>0.2</v>
      </c>
      <c r="R80" s="27">
        <v>0</v>
      </c>
      <c r="S80" s="28">
        <v>0</v>
      </c>
      <c r="T80" s="28">
        <v>0</v>
      </c>
      <c r="U80" s="28">
        <v>0</v>
      </c>
      <c r="V80" s="27">
        <v>0</v>
      </c>
      <c r="W80" s="27">
        <f t="shared" si="1"/>
        <v>617375</v>
      </c>
    </row>
    <row r="81" spans="1:23" s="2" customFormat="1" x14ac:dyDescent="0.3">
      <c r="A81" s="18">
        <v>50</v>
      </c>
      <c r="B81" s="19">
        <v>1.6</v>
      </c>
      <c r="C81" s="19">
        <v>51.6</v>
      </c>
      <c r="D81" s="20" t="s">
        <v>181</v>
      </c>
      <c r="E81" s="33" t="s">
        <v>180</v>
      </c>
      <c r="F81" s="20" t="s">
        <v>182</v>
      </c>
      <c r="G81" s="20" t="s">
        <v>183</v>
      </c>
      <c r="H81" s="20" t="s">
        <v>18</v>
      </c>
      <c r="I81" s="20" t="s">
        <v>184</v>
      </c>
      <c r="J81" s="21">
        <v>2807</v>
      </c>
      <c r="K81" s="22">
        <v>79565</v>
      </c>
      <c r="L81" s="22">
        <v>1678018</v>
      </c>
      <c r="M81" s="23">
        <v>1678018</v>
      </c>
      <c r="N81" s="24">
        <v>0</v>
      </c>
      <c r="O81" s="25">
        <v>0.55000000000000004</v>
      </c>
      <c r="P81" s="26">
        <v>80</v>
      </c>
      <c r="Q81" s="25">
        <v>0.2</v>
      </c>
      <c r="R81" s="27">
        <v>0</v>
      </c>
      <c r="S81" s="28">
        <v>0</v>
      </c>
      <c r="T81" s="28">
        <v>0</v>
      </c>
      <c r="U81" s="28">
        <v>0</v>
      </c>
      <c r="V81" s="27">
        <v>0</v>
      </c>
      <c r="W81" s="27">
        <f t="shared" si="1"/>
        <v>1678018</v>
      </c>
    </row>
    <row r="82" spans="1:23" s="2" customFormat="1" x14ac:dyDescent="0.3">
      <c r="A82" s="18">
        <v>50</v>
      </c>
      <c r="B82" s="19">
        <v>1.6</v>
      </c>
      <c r="C82" s="19">
        <v>51.6</v>
      </c>
      <c r="D82" s="20" t="s">
        <v>181</v>
      </c>
      <c r="E82" s="33" t="s">
        <v>185</v>
      </c>
      <c r="F82" s="20" t="s">
        <v>186</v>
      </c>
      <c r="G82" s="20" t="s">
        <v>183</v>
      </c>
      <c r="H82" s="20" t="s">
        <v>18</v>
      </c>
      <c r="I82" s="20" t="s">
        <v>184</v>
      </c>
      <c r="J82" s="21">
        <v>2807</v>
      </c>
      <c r="K82" s="22">
        <v>79565</v>
      </c>
      <c r="L82" s="22">
        <v>385618</v>
      </c>
      <c r="M82" s="23">
        <v>385618</v>
      </c>
      <c r="N82" s="24">
        <v>0</v>
      </c>
      <c r="O82" s="25">
        <v>0.55000000000000004</v>
      </c>
      <c r="P82" s="26">
        <v>80</v>
      </c>
      <c r="Q82" s="25">
        <v>0.2</v>
      </c>
      <c r="R82" s="27">
        <v>0</v>
      </c>
      <c r="S82" s="28">
        <v>0</v>
      </c>
      <c r="T82" s="28">
        <v>0</v>
      </c>
      <c r="U82" s="28">
        <v>0</v>
      </c>
      <c r="V82" s="27">
        <v>0</v>
      </c>
      <c r="W82" s="27">
        <f t="shared" si="1"/>
        <v>385618</v>
      </c>
    </row>
    <row r="83" spans="1:23" s="2" customFormat="1" x14ac:dyDescent="0.3">
      <c r="A83" s="18">
        <v>50</v>
      </c>
      <c r="B83" s="19">
        <v>1.6</v>
      </c>
      <c r="C83" s="19">
        <v>51.6</v>
      </c>
      <c r="D83" s="20" t="s">
        <v>246</v>
      </c>
      <c r="E83" s="33" t="s">
        <v>245</v>
      </c>
      <c r="F83" s="20" t="s">
        <v>247</v>
      </c>
      <c r="G83" s="20" t="s">
        <v>121</v>
      </c>
      <c r="H83" s="20" t="s">
        <v>12</v>
      </c>
      <c r="I83" s="20" t="s">
        <v>241</v>
      </c>
      <c r="J83" s="21">
        <v>1556</v>
      </c>
      <c r="K83" s="22">
        <v>72667</v>
      </c>
      <c r="L83" s="22">
        <v>1831700</v>
      </c>
      <c r="M83" s="23">
        <v>1831700</v>
      </c>
      <c r="N83" s="24">
        <v>0</v>
      </c>
      <c r="O83" s="25">
        <v>0.55000000000000004</v>
      </c>
      <c r="P83" s="26">
        <v>80</v>
      </c>
      <c r="Q83" s="25">
        <v>0.2</v>
      </c>
      <c r="R83" s="27">
        <v>0</v>
      </c>
      <c r="S83" s="28">
        <v>0</v>
      </c>
      <c r="T83" s="28">
        <v>0</v>
      </c>
      <c r="U83" s="28">
        <v>0</v>
      </c>
      <c r="V83" s="27">
        <v>0</v>
      </c>
      <c r="W83" s="27">
        <f t="shared" si="1"/>
        <v>1831700</v>
      </c>
    </row>
    <row r="84" spans="1:23" s="2" customFormat="1" ht="16.2" x14ac:dyDescent="0.3">
      <c r="A84" s="18">
        <v>50</v>
      </c>
      <c r="B84" s="19">
        <v>1.5</v>
      </c>
      <c r="C84" s="19">
        <v>51.5</v>
      </c>
      <c r="D84" s="20" t="s">
        <v>364</v>
      </c>
      <c r="E84" s="33" t="s">
        <v>33</v>
      </c>
      <c r="F84" s="20" t="s">
        <v>34</v>
      </c>
      <c r="G84" s="20" t="s">
        <v>35</v>
      </c>
      <c r="H84" s="20" t="s">
        <v>36</v>
      </c>
      <c r="I84" s="20" t="s">
        <v>37</v>
      </c>
      <c r="J84" s="21">
        <v>49886</v>
      </c>
      <c r="K84" s="22">
        <v>62953</v>
      </c>
      <c r="L84" s="22">
        <v>31715000</v>
      </c>
      <c r="M84" s="23">
        <v>31695000</v>
      </c>
      <c r="N84" s="24">
        <v>0</v>
      </c>
      <c r="O84" s="25">
        <v>0.55000000000000004</v>
      </c>
      <c r="P84" s="26">
        <v>75</v>
      </c>
      <c r="Q84" s="25">
        <v>0.25</v>
      </c>
      <c r="R84" s="27">
        <v>0</v>
      </c>
      <c r="S84" s="28">
        <v>0</v>
      </c>
      <c r="T84" s="28">
        <v>0</v>
      </c>
      <c r="U84" s="28">
        <v>0</v>
      </c>
      <c r="V84" s="27">
        <v>0</v>
      </c>
      <c r="W84" s="27">
        <f t="shared" si="1"/>
        <v>31695000</v>
      </c>
    </row>
    <row r="85" spans="1:23" s="2" customFormat="1" x14ac:dyDescent="0.3">
      <c r="A85" s="18">
        <v>50</v>
      </c>
      <c r="B85" s="19">
        <v>1.5</v>
      </c>
      <c r="C85" s="19">
        <v>51.5</v>
      </c>
      <c r="D85" s="20" t="s">
        <v>111</v>
      </c>
      <c r="E85" s="33" t="s">
        <v>110</v>
      </c>
      <c r="F85" s="20" t="s">
        <v>112</v>
      </c>
      <c r="G85" s="20" t="s">
        <v>113</v>
      </c>
      <c r="H85" s="20" t="s">
        <v>12</v>
      </c>
      <c r="I85" s="20" t="s">
        <v>25</v>
      </c>
      <c r="J85" s="21">
        <v>2571</v>
      </c>
      <c r="K85" s="22">
        <v>78958</v>
      </c>
      <c r="L85" s="22">
        <v>2020700</v>
      </c>
      <c r="M85" s="23">
        <v>2020700</v>
      </c>
      <c r="N85" s="24">
        <v>0</v>
      </c>
      <c r="O85" s="25">
        <v>0.55000000000000004</v>
      </c>
      <c r="P85" s="26">
        <v>75</v>
      </c>
      <c r="Q85" s="25">
        <v>0.15</v>
      </c>
      <c r="R85" s="27">
        <v>0</v>
      </c>
      <c r="S85" s="28">
        <v>0</v>
      </c>
      <c r="T85" s="28">
        <v>0</v>
      </c>
      <c r="U85" s="28">
        <v>0</v>
      </c>
      <c r="V85" s="27">
        <v>0</v>
      </c>
      <c r="W85" s="27">
        <f t="shared" si="1"/>
        <v>2020700</v>
      </c>
    </row>
    <row r="86" spans="1:23" s="2" customFormat="1" ht="16.2" x14ac:dyDescent="0.3">
      <c r="A86" s="18">
        <v>50</v>
      </c>
      <c r="B86" s="19">
        <v>1.5</v>
      </c>
      <c r="C86" s="19">
        <v>51.5</v>
      </c>
      <c r="D86" s="20" t="s">
        <v>362</v>
      </c>
      <c r="E86" s="33" t="s">
        <v>278</v>
      </c>
      <c r="F86" s="20" t="s">
        <v>279</v>
      </c>
      <c r="G86" s="20" t="s">
        <v>132</v>
      </c>
      <c r="H86" s="20" t="s">
        <v>36</v>
      </c>
      <c r="I86" s="20" t="s">
        <v>37</v>
      </c>
      <c r="J86" s="21">
        <v>775741</v>
      </c>
      <c r="K86" s="22">
        <v>73786</v>
      </c>
      <c r="L86" s="22">
        <v>13744979</v>
      </c>
      <c r="M86" s="23">
        <v>13658204</v>
      </c>
      <c r="N86" s="24">
        <v>0</v>
      </c>
      <c r="O86" s="25">
        <v>0.55000000000000004</v>
      </c>
      <c r="P86" s="26">
        <v>75</v>
      </c>
      <c r="Q86" s="25">
        <v>0.15</v>
      </c>
      <c r="R86" s="27">
        <v>0</v>
      </c>
      <c r="S86" s="28">
        <v>0</v>
      </c>
      <c r="T86" s="28">
        <v>0</v>
      </c>
      <c r="U86" s="28">
        <v>0</v>
      </c>
      <c r="V86" s="27">
        <v>0</v>
      </c>
      <c r="W86" s="27">
        <f t="shared" si="1"/>
        <v>13658204</v>
      </c>
    </row>
    <row r="87" spans="1:23" s="2" customFormat="1" ht="16.2" x14ac:dyDescent="0.3">
      <c r="A87" s="18">
        <v>50</v>
      </c>
      <c r="B87" s="19">
        <v>1.5</v>
      </c>
      <c r="C87" s="19">
        <v>51.5</v>
      </c>
      <c r="D87" s="20" t="s">
        <v>362</v>
      </c>
      <c r="E87" s="33" t="s">
        <v>316</v>
      </c>
      <c r="F87" s="20" t="s">
        <v>317</v>
      </c>
      <c r="G87" s="20" t="s">
        <v>132</v>
      </c>
      <c r="H87" s="20" t="s">
        <v>36</v>
      </c>
      <c r="I87" s="20" t="s">
        <v>164</v>
      </c>
      <c r="J87" s="21">
        <v>775741</v>
      </c>
      <c r="K87" s="22">
        <v>73786</v>
      </c>
      <c r="L87" s="22">
        <v>27632800</v>
      </c>
      <c r="M87" s="23">
        <v>27420053</v>
      </c>
      <c r="N87" s="24">
        <v>0</v>
      </c>
      <c r="O87" s="25">
        <v>0.55000000000000004</v>
      </c>
      <c r="P87" s="26">
        <v>75</v>
      </c>
      <c r="Q87" s="25">
        <v>0.15</v>
      </c>
      <c r="R87" s="27">
        <v>0</v>
      </c>
      <c r="S87" s="28">
        <v>0</v>
      </c>
      <c r="T87" s="28">
        <v>0</v>
      </c>
      <c r="U87" s="28">
        <v>0</v>
      </c>
      <c r="V87" s="27">
        <v>0</v>
      </c>
      <c r="W87" s="27">
        <f t="shared" si="1"/>
        <v>27420053</v>
      </c>
    </row>
    <row r="88" spans="1:23" s="2" customFormat="1" x14ac:dyDescent="0.3">
      <c r="A88" s="18">
        <v>50</v>
      </c>
      <c r="B88" s="19">
        <v>1.4000000000000001</v>
      </c>
      <c r="C88" s="19">
        <v>51.4</v>
      </c>
      <c r="D88" s="20" t="s">
        <v>276</v>
      </c>
      <c r="E88" s="33" t="s">
        <v>275</v>
      </c>
      <c r="F88" s="20" t="s">
        <v>277</v>
      </c>
      <c r="G88" s="20" t="s">
        <v>140</v>
      </c>
      <c r="H88" s="20" t="s">
        <v>12</v>
      </c>
      <c r="I88" s="20" t="s">
        <v>241</v>
      </c>
      <c r="J88" s="21">
        <v>838</v>
      </c>
      <c r="K88" s="22">
        <v>97031</v>
      </c>
      <c r="L88" s="22">
        <v>971624</v>
      </c>
      <c r="M88" s="23">
        <v>971624</v>
      </c>
      <c r="N88" s="24">
        <v>0</v>
      </c>
      <c r="O88" s="25">
        <v>0.55000000000000004</v>
      </c>
      <c r="P88" s="26">
        <v>70</v>
      </c>
      <c r="Q88" s="25">
        <v>0.15</v>
      </c>
      <c r="R88" s="27">
        <v>0</v>
      </c>
      <c r="S88" s="28">
        <v>0</v>
      </c>
      <c r="T88" s="28">
        <v>0</v>
      </c>
      <c r="U88" s="28">
        <v>0</v>
      </c>
      <c r="V88" s="27">
        <v>0</v>
      </c>
      <c r="W88" s="27">
        <f t="shared" si="1"/>
        <v>971624</v>
      </c>
    </row>
    <row r="89" spans="1:23" s="2" customFormat="1" x14ac:dyDescent="0.3">
      <c r="A89" s="18">
        <v>50</v>
      </c>
      <c r="B89" s="19">
        <v>1.1000000000000001</v>
      </c>
      <c r="C89" s="19">
        <v>51.1</v>
      </c>
      <c r="D89" s="20" t="s">
        <v>301</v>
      </c>
      <c r="E89" s="33" t="s">
        <v>303</v>
      </c>
      <c r="F89" s="20" t="s">
        <v>304</v>
      </c>
      <c r="G89" s="20" t="s">
        <v>29</v>
      </c>
      <c r="H89" s="20" t="s">
        <v>12</v>
      </c>
      <c r="I89" s="20" t="s">
        <v>25</v>
      </c>
      <c r="J89" s="21">
        <v>16587</v>
      </c>
      <c r="K89" s="22">
        <v>68757</v>
      </c>
      <c r="L89" s="22">
        <v>3190385</v>
      </c>
      <c r="M89" s="23">
        <v>3190385</v>
      </c>
      <c r="N89" s="24">
        <v>0</v>
      </c>
      <c r="O89" s="25">
        <v>0.55000000000000004</v>
      </c>
      <c r="P89" s="26">
        <v>55</v>
      </c>
      <c r="Q89" s="25">
        <v>0</v>
      </c>
      <c r="R89" s="27">
        <v>0</v>
      </c>
      <c r="S89" s="28">
        <v>0</v>
      </c>
      <c r="T89" s="28">
        <v>0</v>
      </c>
      <c r="U89" s="28">
        <v>0</v>
      </c>
      <c r="V89" s="27">
        <v>0</v>
      </c>
      <c r="W89" s="27">
        <f t="shared" si="1"/>
        <v>3190385</v>
      </c>
    </row>
    <row r="90" spans="1:23" s="2" customFormat="1" x14ac:dyDescent="0.3">
      <c r="A90" s="18">
        <v>50</v>
      </c>
      <c r="B90" s="19">
        <v>0.8</v>
      </c>
      <c r="C90" s="19">
        <v>50.8</v>
      </c>
      <c r="D90" s="20" t="s">
        <v>66</v>
      </c>
      <c r="E90" s="33" t="s">
        <v>65</v>
      </c>
      <c r="F90" s="20" t="s">
        <v>67</v>
      </c>
      <c r="G90" s="20" t="s">
        <v>68</v>
      </c>
      <c r="H90" s="20" t="s">
        <v>36</v>
      </c>
      <c r="I90" s="20" t="s">
        <v>37</v>
      </c>
      <c r="J90" s="21">
        <v>6665</v>
      </c>
      <c r="K90" s="22">
        <v>100306</v>
      </c>
      <c r="L90" s="22">
        <v>3384763</v>
      </c>
      <c r="M90" s="23">
        <v>3384763</v>
      </c>
      <c r="N90" s="24">
        <v>0</v>
      </c>
      <c r="O90" s="25">
        <v>0.55000000000000004</v>
      </c>
      <c r="P90" s="26">
        <v>40</v>
      </c>
      <c r="Q90" s="25">
        <v>0</v>
      </c>
      <c r="R90" s="27">
        <v>0</v>
      </c>
      <c r="S90" s="28">
        <v>0</v>
      </c>
      <c r="T90" s="28">
        <v>0</v>
      </c>
      <c r="U90" s="28">
        <v>0</v>
      </c>
      <c r="V90" s="27">
        <v>0</v>
      </c>
      <c r="W90" s="27">
        <f t="shared" si="1"/>
        <v>3384763</v>
      </c>
    </row>
    <row r="91" spans="1:23" s="2" customFormat="1" x14ac:dyDescent="0.3">
      <c r="A91" s="18">
        <v>50</v>
      </c>
      <c r="B91" s="19">
        <v>0.8</v>
      </c>
      <c r="C91" s="19">
        <v>50.8</v>
      </c>
      <c r="D91" s="20" t="s">
        <v>115</v>
      </c>
      <c r="E91" s="33" t="s">
        <v>114</v>
      </c>
      <c r="F91" s="20" t="s">
        <v>116</v>
      </c>
      <c r="G91" s="20" t="s">
        <v>117</v>
      </c>
      <c r="H91" s="20" t="s">
        <v>36</v>
      </c>
      <c r="I91" s="20" t="s">
        <v>37</v>
      </c>
      <c r="J91" s="21">
        <v>4562</v>
      </c>
      <c r="K91" s="22">
        <v>103472</v>
      </c>
      <c r="L91" s="22">
        <v>924580</v>
      </c>
      <c r="M91" s="23">
        <v>924580</v>
      </c>
      <c r="N91" s="24">
        <v>0</v>
      </c>
      <c r="O91" s="25">
        <v>0.55000000000000004</v>
      </c>
      <c r="P91" s="26">
        <v>40</v>
      </c>
      <c r="Q91" s="25">
        <v>0</v>
      </c>
      <c r="R91" s="27">
        <v>0</v>
      </c>
      <c r="S91" s="28">
        <v>0</v>
      </c>
      <c r="T91" s="28">
        <v>0</v>
      </c>
      <c r="U91" s="28">
        <v>0</v>
      </c>
      <c r="V91" s="27">
        <v>0</v>
      </c>
      <c r="W91" s="27">
        <f t="shared" si="1"/>
        <v>924580</v>
      </c>
    </row>
    <row r="92" spans="1:23" s="2" customFormat="1" x14ac:dyDescent="0.3">
      <c r="A92" s="18">
        <v>50</v>
      </c>
      <c r="B92" s="19">
        <v>0.70000000000000007</v>
      </c>
      <c r="C92" s="19">
        <v>50.7</v>
      </c>
      <c r="D92" s="20" t="s">
        <v>230</v>
      </c>
      <c r="E92" s="33" t="s">
        <v>229</v>
      </c>
      <c r="F92" s="20" t="s">
        <v>231</v>
      </c>
      <c r="G92" s="20" t="s">
        <v>140</v>
      </c>
      <c r="H92" s="20" t="s">
        <v>12</v>
      </c>
      <c r="I92" s="20" t="s">
        <v>13</v>
      </c>
      <c r="J92" s="21">
        <v>3224</v>
      </c>
      <c r="K92" s="22">
        <v>109821</v>
      </c>
      <c r="L92" s="22">
        <v>2174790</v>
      </c>
      <c r="M92" s="23">
        <v>2174790</v>
      </c>
      <c r="N92" s="24">
        <v>0</v>
      </c>
      <c r="O92" s="25">
        <v>0.55000000000000004</v>
      </c>
      <c r="P92" s="26">
        <v>35</v>
      </c>
      <c r="Q92" s="25">
        <v>0</v>
      </c>
      <c r="R92" s="27">
        <v>0</v>
      </c>
      <c r="S92" s="28">
        <v>0</v>
      </c>
      <c r="T92" s="28">
        <v>0</v>
      </c>
      <c r="U92" s="28">
        <v>0</v>
      </c>
      <c r="V92" s="27">
        <v>0</v>
      </c>
      <c r="W92" s="27">
        <f t="shared" si="1"/>
        <v>2174790</v>
      </c>
    </row>
    <row r="93" spans="1:23" s="2" customFormat="1" x14ac:dyDescent="0.3">
      <c r="A93" s="18">
        <v>50</v>
      </c>
      <c r="B93" s="19">
        <v>0.6</v>
      </c>
      <c r="C93" s="19">
        <v>50.6</v>
      </c>
      <c r="D93" s="20" t="s">
        <v>226</v>
      </c>
      <c r="E93" s="33" t="s">
        <v>225</v>
      </c>
      <c r="F93" s="20" t="s">
        <v>227</v>
      </c>
      <c r="G93" s="20" t="s">
        <v>68</v>
      </c>
      <c r="H93" s="20" t="s">
        <v>36</v>
      </c>
      <c r="I93" s="20" t="s">
        <v>228</v>
      </c>
      <c r="J93" s="21">
        <v>5599</v>
      </c>
      <c r="K93" s="22">
        <v>124821</v>
      </c>
      <c r="L93" s="22">
        <v>7483436</v>
      </c>
      <c r="M93" s="23">
        <v>7175467</v>
      </c>
      <c r="N93" s="24">
        <v>0</v>
      </c>
      <c r="O93" s="25">
        <v>0.55000000000000004</v>
      </c>
      <c r="P93" s="26">
        <v>30</v>
      </c>
      <c r="Q93" s="25">
        <v>0</v>
      </c>
      <c r="R93" s="27">
        <v>0</v>
      </c>
      <c r="S93" s="28">
        <v>0</v>
      </c>
      <c r="T93" s="28">
        <v>0</v>
      </c>
      <c r="U93" s="28">
        <v>0</v>
      </c>
      <c r="V93" s="27">
        <v>0</v>
      </c>
      <c r="W93" s="27">
        <f t="shared" si="1"/>
        <v>7175467</v>
      </c>
    </row>
    <row r="94" spans="1:23" s="2" customFormat="1" ht="16.2" x14ac:dyDescent="0.3">
      <c r="A94" s="18">
        <v>50</v>
      </c>
      <c r="B94" s="19">
        <v>0.4</v>
      </c>
      <c r="C94" s="19">
        <v>50.4</v>
      </c>
      <c r="D94" s="20" t="s">
        <v>365</v>
      </c>
      <c r="E94" s="33" t="s">
        <v>77</v>
      </c>
      <c r="F94" s="20" t="s">
        <v>78</v>
      </c>
      <c r="G94" s="20" t="s">
        <v>79</v>
      </c>
      <c r="H94" s="20" t="s">
        <v>18</v>
      </c>
      <c r="I94" s="20" t="s">
        <v>80</v>
      </c>
      <c r="J94" s="21">
        <v>239269</v>
      </c>
      <c r="K94" s="22">
        <v>81111</v>
      </c>
      <c r="L94" s="22">
        <v>14352925</v>
      </c>
      <c r="M94" s="23">
        <v>14352925</v>
      </c>
      <c r="N94" s="24">
        <v>0</v>
      </c>
      <c r="O94" s="25">
        <v>0.55000000000000004</v>
      </c>
      <c r="P94" s="26">
        <v>20</v>
      </c>
      <c r="Q94" s="25">
        <v>0</v>
      </c>
      <c r="R94" s="27">
        <v>0</v>
      </c>
      <c r="S94" s="28">
        <v>0</v>
      </c>
      <c r="T94" s="28">
        <v>0</v>
      </c>
      <c r="U94" s="28">
        <v>0</v>
      </c>
      <c r="V94" s="27">
        <v>0</v>
      </c>
      <c r="W94" s="27">
        <f t="shared" si="1"/>
        <v>14352925</v>
      </c>
    </row>
    <row r="95" spans="1:23" s="2" customFormat="1" x14ac:dyDescent="0.3">
      <c r="A95" s="18">
        <v>50</v>
      </c>
      <c r="B95" s="19">
        <v>0.4</v>
      </c>
      <c r="C95" s="19">
        <v>50.4</v>
      </c>
      <c r="D95" s="20" t="s">
        <v>293</v>
      </c>
      <c r="E95" s="33" t="s">
        <v>292</v>
      </c>
      <c r="F95" s="20" t="s">
        <v>294</v>
      </c>
      <c r="G95" s="20" t="s">
        <v>121</v>
      </c>
      <c r="H95" s="20" t="s">
        <v>12</v>
      </c>
      <c r="I95" s="20" t="s">
        <v>13</v>
      </c>
      <c r="J95" s="21">
        <v>12066</v>
      </c>
      <c r="K95" s="22">
        <v>100695</v>
      </c>
      <c r="L95" s="22">
        <v>1456093</v>
      </c>
      <c r="M95" s="23">
        <v>1456093</v>
      </c>
      <c r="N95" s="24">
        <v>0</v>
      </c>
      <c r="O95" s="25">
        <v>0.55000000000000004</v>
      </c>
      <c r="P95" s="26">
        <v>20</v>
      </c>
      <c r="Q95" s="25">
        <v>0</v>
      </c>
      <c r="R95" s="27">
        <v>0</v>
      </c>
      <c r="S95" s="28">
        <v>0</v>
      </c>
      <c r="T95" s="28">
        <v>0</v>
      </c>
      <c r="U95" s="28">
        <v>0</v>
      </c>
      <c r="V95" s="27">
        <v>0</v>
      </c>
      <c r="W95" s="27">
        <f t="shared" si="1"/>
        <v>1456093</v>
      </c>
    </row>
    <row r="96" spans="1:23" s="2" customFormat="1" x14ac:dyDescent="0.3">
      <c r="A96" s="18">
        <v>50</v>
      </c>
      <c r="B96" s="19">
        <v>0.4</v>
      </c>
      <c r="C96" s="19">
        <v>50.4</v>
      </c>
      <c r="D96" s="20" t="s">
        <v>293</v>
      </c>
      <c r="E96" s="33" t="s">
        <v>295</v>
      </c>
      <c r="F96" s="20" t="s">
        <v>296</v>
      </c>
      <c r="G96" s="20" t="s">
        <v>121</v>
      </c>
      <c r="H96" s="20" t="s">
        <v>12</v>
      </c>
      <c r="I96" s="20" t="s">
        <v>13</v>
      </c>
      <c r="J96" s="21">
        <v>12066</v>
      </c>
      <c r="K96" s="22">
        <v>100695</v>
      </c>
      <c r="L96" s="22">
        <v>1868583</v>
      </c>
      <c r="M96" s="23">
        <v>1868583</v>
      </c>
      <c r="N96" s="24">
        <v>0</v>
      </c>
      <c r="O96" s="25">
        <v>0.55000000000000004</v>
      </c>
      <c r="P96" s="26">
        <v>20</v>
      </c>
      <c r="Q96" s="25">
        <v>0</v>
      </c>
      <c r="R96" s="27">
        <v>0</v>
      </c>
      <c r="S96" s="28">
        <v>0</v>
      </c>
      <c r="T96" s="28">
        <v>0</v>
      </c>
      <c r="U96" s="28">
        <v>0</v>
      </c>
      <c r="V96" s="27">
        <v>0</v>
      </c>
      <c r="W96" s="27">
        <f t="shared" si="1"/>
        <v>1868583</v>
      </c>
    </row>
    <row r="97" spans="1:23" s="2" customFormat="1" x14ac:dyDescent="0.3">
      <c r="A97" s="18">
        <v>30</v>
      </c>
      <c r="B97" s="19">
        <v>1.8</v>
      </c>
      <c r="C97" s="19">
        <v>31.8</v>
      </c>
      <c r="D97" s="20" t="s">
        <v>188</v>
      </c>
      <c r="E97" s="33" t="s">
        <v>187</v>
      </c>
      <c r="F97" s="20" t="s">
        <v>189</v>
      </c>
      <c r="G97" s="20" t="s">
        <v>190</v>
      </c>
      <c r="H97" s="20" t="s">
        <v>18</v>
      </c>
      <c r="I97" s="20" t="s">
        <v>184</v>
      </c>
      <c r="J97" s="21">
        <v>2625</v>
      </c>
      <c r="K97" s="22">
        <v>76268</v>
      </c>
      <c r="L97" s="22">
        <v>2591242</v>
      </c>
      <c r="M97" s="23">
        <v>2591242</v>
      </c>
      <c r="N97" s="24">
        <v>0</v>
      </c>
      <c r="O97" s="25">
        <v>0.55000000000000004</v>
      </c>
      <c r="P97" s="26">
        <v>90</v>
      </c>
      <c r="Q97" s="25">
        <v>0.2</v>
      </c>
      <c r="R97" s="27">
        <v>0</v>
      </c>
      <c r="S97" s="28">
        <v>0</v>
      </c>
      <c r="T97" s="28">
        <v>0</v>
      </c>
      <c r="U97" s="28">
        <v>0</v>
      </c>
      <c r="V97" s="27">
        <v>0</v>
      </c>
      <c r="W97" s="27">
        <f t="shared" si="1"/>
        <v>2591242</v>
      </c>
    </row>
    <row r="98" spans="1:23" x14ac:dyDescent="0.3">
      <c r="K98" s="30" t="s">
        <v>343</v>
      </c>
      <c r="L98" s="29">
        <f>SUM(L2:L97)</f>
        <v>475035454</v>
      </c>
      <c r="M98" s="29">
        <f>SUM(M2:M97)</f>
        <v>474328203</v>
      </c>
      <c r="N98" s="29">
        <f>SUM(N2:N97)</f>
        <v>50000</v>
      </c>
      <c r="Q98" s="10" t="s">
        <v>342</v>
      </c>
      <c r="R98" s="29">
        <f t="shared" ref="R98:W98" si="2">SUM(R2:R97)</f>
        <v>33284686</v>
      </c>
      <c r="S98" s="29">
        <f t="shared" si="2"/>
        <v>4203959</v>
      </c>
      <c r="T98" s="29">
        <f t="shared" si="2"/>
        <v>8760957</v>
      </c>
      <c r="U98" s="29">
        <f t="shared" si="2"/>
        <v>534660</v>
      </c>
      <c r="V98" s="29">
        <f t="shared" si="2"/>
        <v>46784262</v>
      </c>
      <c r="W98" s="29">
        <f t="shared" si="2"/>
        <v>427543941</v>
      </c>
    </row>
    <row r="99" spans="1:23" ht="16.2" x14ac:dyDescent="0.3">
      <c r="A99" s="36" t="s">
        <v>356</v>
      </c>
      <c r="Q99" s="9" t="s">
        <v>375</v>
      </c>
      <c r="R99" s="31">
        <v>33284686</v>
      </c>
      <c r="S99" s="31">
        <v>4203959</v>
      </c>
      <c r="T99" s="31">
        <v>8760957</v>
      </c>
      <c r="U99" s="31">
        <v>8094846</v>
      </c>
      <c r="V99" s="31">
        <f>R99+S99+T99+U99</f>
        <v>54344448</v>
      </c>
      <c r="W99" s="32"/>
    </row>
    <row r="100" spans="1:23" ht="16.2" x14ac:dyDescent="0.3">
      <c r="A100" s="36" t="s">
        <v>357</v>
      </c>
    </row>
    <row r="101" spans="1:23" ht="16.2" x14ac:dyDescent="0.3">
      <c r="A101" s="36" t="s">
        <v>358</v>
      </c>
    </row>
    <row r="102" spans="1:23" ht="16.2" x14ac:dyDescent="0.3">
      <c r="A102" s="36" t="s">
        <v>359</v>
      </c>
      <c r="R102" s="1" t="s">
        <v>377</v>
      </c>
    </row>
    <row r="103" spans="1:23" ht="16.2" x14ac:dyDescent="0.3">
      <c r="A103" s="36" t="s">
        <v>366</v>
      </c>
      <c r="R103" s="49" t="s">
        <v>378</v>
      </c>
    </row>
    <row r="104" spans="1:23" ht="16.2" x14ac:dyDescent="0.3">
      <c r="A104" s="36" t="s">
        <v>372</v>
      </c>
    </row>
    <row r="105" spans="1:23" ht="16.2" x14ac:dyDescent="0.3">
      <c r="A105" s="36" t="s">
        <v>376</v>
      </c>
    </row>
    <row r="106" spans="1:23" x14ac:dyDescent="0.3">
      <c r="A106" s="36" t="s">
        <v>381</v>
      </c>
    </row>
    <row r="107" spans="1:23" x14ac:dyDescent="0.3">
      <c r="A107" s="36" t="s">
        <v>386</v>
      </c>
    </row>
    <row r="108" spans="1:23" ht="16.2" x14ac:dyDescent="0.3">
      <c r="A108" s="36" t="s">
        <v>380</v>
      </c>
    </row>
    <row r="109" spans="1:23" x14ac:dyDescent="0.3">
      <c r="A109" s="36"/>
    </row>
    <row r="110" spans="1:23" x14ac:dyDescent="0.3">
      <c r="C110" s="54" t="s">
        <v>385</v>
      </c>
      <c r="D110" s="55"/>
      <c r="E110" s="55"/>
      <c r="F110" s="55"/>
      <c r="G110" s="55"/>
      <c r="H110" s="55"/>
      <c r="I110" s="55"/>
      <c r="J110" s="55"/>
      <c r="K110" s="55"/>
      <c r="L110" s="55"/>
      <c r="M110" s="55"/>
      <c r="N110" s="55"/>
      <c r="O110" s="55"/>
      <c r="P110" s="56"/>
    </row>
    <row r="111" spans="1:23" ht="57.6" x14ac:dyDescent="0.3">
      <c r="C111" s="37" t="s">
        <v>350</v>
      </c>
      <c r="D111" s="38" t="s">
        <v>328</v>
      </c>
      <c r="E111" s="39" t="s">
        <v>0</v>
      </c>
      <c r="F111" s="40" t="s">
        <v>329</v>
      </c>
      <c r="G111" s="39" t="s">
        <v>330</v>
      </c>
      <c r="H111" s="39" t="s">
        <v>4</v>
      </c>
      <c r="I111" s="37" t="s">
        <v>5</v>
      </c>
      <c r="J111" s="39" t="s">
        <v>6</v>
      </c>
      <c r="K111" s="39" t="s">
        <v>7</v>
      </c>
      <c r="L111" s="35" t="s">
        <v>331</v>
      </c>
      <c r="M111" s="35" t="s">
        <v>332</v>
      </c>
      <c r="N111" s="35" t="s">
        <v>8</v>
      </c>
      <c r="O111" s="34" t="s">
        <v>333</v>
      </c>
      <c r="P111" s="37" t="s">
        <v>336</v>
      </c>
    </row>
    <row r="112" spans="1:23" x14ac:dyDescent="0.3">
      <c r="C112" s="41">
        <v>45957</v>
      </c>
      <c r="D112" s="42" t="s">
        <v>344</v>
      </c>
      <c r="E112" s="43" t="s">
        <v>346</v>
      </c>
      <c r="F112" s="42" t="s">
        <v>347</v>
      </c>
      <c r="G112" s="42" t="s">
        <v>349</v>
      </c>
      <c r="H112" s="42" t="s">
        <v>36</v>
      </c>
      <c r="I112" s="42" t="s">
        <v>228</v>
      </c>
      <c r="J112" s="44">
        <v>2788</v>
      </c>
      <c r="K112" s="31">
        <v>138226</v>
      </c>
      <c r="L112" s="31">
        <v>10264279</v>
      </c>
      <c r="M112" s="31">
        <v>10264279</v>
      </c>
      <c r="N112" s="31">
        <v>0</v>
      </c>
      <c r="O112" s="45">
        <v>0.55000000000000004</v>
      </c>
      <c r="P112" s="46">
        <v>10264279</v>
      </c>
    </row>
    <row r="113" spans="3:16" x14ac:dyDescent="0.3">
      <c r="C113" s="41">
        <v>45974</v>
      </c>
      <c r="D113" s="42" t="s">
        <v>382</v>
      </c>
      <c r="E113" s="43" t="s">
        <v>345</v>
      </c>
      <c r="F113" s="42" t="s">
        <v>348</v>
      </c>
      <c r="G113" s="42" t="s">
        <v>11</v>
      </c>
      <c r="H113" s="42" t="s">
        <v>12</v>
      </c>
      <c r="I113" s="42" t="s">
        <v>30</v>
      </c>
      <c r="J113" s="44">
        <v>5521</v>
      </c>
      <c r="K113" s="31">
        <v>52670</v>
      </c>
      <c r="L113" s="31">
        <v>408763</v>
      </c>
      <c r="M113" s="31">
        <v>408763</v>
      </c>
      <c r="N113" s="31">
        <v>0</v>
      </c>
      <c r="O113" s="45">
        <v>0.33</v>
      </c>
      <c r="P113" s="46">
        <v>408763</v>
      </c>
    </row>
    <row r="114" spans="3:16" x14ac:dyDescent="0.3">
      <c r="P114" s="47">
        <f>SUM(P112:P113)</f>
        <v>10673042</v>
      </c>
    </row>
    <row r="115" spans="3:16" x14ac:dyDescent="0.3">
      <c r="C115" s="57" t="s">
        <v>392</v>
      </c>
      <c r="D115" s="57"/>
      <c r="E115" s="57"/>
      <c r="F115" s="57"/>
      <c r="G115" s="57"/>
      <c r="H115" s="57"/>
      <c r="I115" s="57"/>
      <c r="J115" s="57"/>
      <c r="P115" s="53"/>
    </row>
    <row r="116" spans="3:16" ht="43.2" x14ac:dyDescent="0.3">
      <c r="C116" s="37" t="s">
        <v>387</v>
      </c>
      <c r="D116" s="38" t="s">
        <v>328</v>
      </c>
      <c r="E116" s="39" t="s">
        <v>0</v>
      </c>
      <c r="F116" s="40" t="s">
        <v>329</v>
      </c>
      <c r="G116" s="37" t="s">
        <v>331</v>
      </c>
      <c r="H116" s="37" t="s">
        <v>388</v>
      </c>
      <c r="I116" s="37" t="s">
        <v>389</v>
      </c>
      <c r="J116" s="37" t="s">
        <v>390</v>
      </c>
    </row>
    <row r="117" spans="3:16" x14ac:dyDescent="0.3">
      <c r="C117" s="43">
        <v>285.3</v>
      </c>
      <c r="D117" s="42" t="s">
        <v>391</v>
      </c>
      <c r="E117" s="43" t="s">
        <v>203</v>
      </c>
      <c r="F117" s="20" t="s">
        <v>204</v>
      </c>
      <c r="G117" s="22">
        <v>763800</v>
      </c>
      <c r="H117" s="22">
        <v>763800</v>
      </c>
      <c r="I117" s="45">
        <v>0.7</v>
      </c>
      <c r="J117" s="50">
        <v>534660</v>
      </c>
    </row>
  </sheetData>
  <sortState xmlns:xlrd2="http://schemas.microsoft.com/office/spreadsheetml/2017/richdata2" ref="A2:Z97">
    <sortCondition descending="1" ref="C2:C97"/>
  </sortState>
  <mergeCells count="2">
    <mergeCell ref="C110:P110"/>
    <mergeCell ref="C115:J115"/>
  </mergeCells>
  <hyperlinks>
    <hyperlink ref="R103" r:id="rId1" xr:uid="{E11F164D-77D3-4061-ACD1-3D17D9B3959C}"/>
  </hyperlinks>
  <pageMargins left="0.7" right="0.7" top="0.75" bottom="0.5" header="0.3" footer="0.3"/>
  <pageSetup paperSize="5" scale="50" fitToHeight="0" orientation="landscape" horizontalDpi="1200" verticalDpi="1200" r:id="rId2"/>
  <headerFooter>
    <oddHeader xml:space="preserve">&amp;C&amp;"-,Bold"&amp;14CWFP SFY26 Funding List
January 6, 2026
</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CWFP SFY 2026 Funding List</dc:title>
  <dc:subject>Clean Water Fund Program State Fiscal Year 2026 Funding List</dc:subject>
  <dc:creator>Bushby, Lisa; Wisconsin Department of Natural Resources (DNR) Environmental Loans Section</dc:creator>
  <cp:keywords>Clean Water Fund Program (CWFP) State Fiscal Year (SFY) 2026 Funding List</cp:keywords>
  <cp:lastModifiedBy>Christensen, Kay E - DNR</cp:lastModifiedBy>
  <cp:lastPrinted>2025-12-22T16:00:52Z</cp:lastPrinted>
  <dcterms:created xsi:type="dcterms:W3CDTF">2025-12-12T18:31:08Z</dcterms:created>
  <dcterms:modified xsi:type="dcterms:W3CDTF">2026-01-05T18:50:10Z</dcterms:modified>
</cp:coreProperties>
</file>